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nord1983-my.sharepoint.com/personal/marketingadmin_rarediseases_org/Documents/Marketing Team Folder/_Active Jobs [NRD-xxxx]/NRD-2364 State Report Card 2025/Appendices/"/>
    </mc:Choice>
  </mc:AlternateContent>
  <xr:revisionPtr revIDLastSave="2300" documentId="8_{8F38897A-338B-4D5D-A72D-7EEF6FA68669}" xr6:coauthVersionLast="47" xr6:coauthVersionMax="47" xr10:uidLastSave="{BA348285-5EAC-46E5-B850-846FBD3FF6A2}"/>
  <bookViews>
    <workbookView xWindow="28680" yWindow="-120" windowWidth="29040" windowHeight="15840" xr2:uid="{00000000-000D-0000-FFFF-FFFF00000000}"/>
  </bookViews>
  <sheets>
    <sheet name="Grades"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1" i="1" l="1"/>
  <c r="Q21" i="1"/>
  <c r="Q55" i="1"/>
  <c r="P54" i="1"/>
  <c r="P49" i="1"/>
  <c r="Q24" i="1"/>
  <c r="P11" i="1"/>
  <c r="P44" i="1"/>
  <c r="Q25" i="1" l="1"/>
  <c r="T22" i="1"/>
  <c r="Q56" i="1" l="1"/>
  <c r="Q54" i="1"/>
  <c r="Q53" i="1"/>
  <c r="P53" i="1"/>
  <c r="Q52" i="1"/>
  <c r="P52" i="1"/>
  <c r="Q51" i="1"/>
  <c r="P51" i="1"/>
  <c r="Q49" i="1"/>
  <c r="Q48" i="1"/>
  <c r="P48" i="1"/>
  <c r="Q47" i="1"/>
  <c r="Q46" i="1"/>
  <c r="P46" i="1"/>
  <c r="Q45" i="1"/>
  <c r="P45" i="1"/>
  <c r="P43" i="1"/>
  <c r="P42" i="1"/>
  <c r="P41" i="1"/>
  <c r="Q40" i="1"/>
  <c r="P40" i="1"/>
  <c r="Q39" i="1"/>
  <c r="P39" i="1"/>
  <c r="Q38" i="1"/>
  <c r="P38" i="1"/>
  <c r="Q37" i="1"/>
  <c r="P35" i="1"/>
  <c r="Q34" i="1"/>
  <c r="P34" i="1"/>
  <c r="Q33" i="1"/>
  <c r="P33" i="1"/>
  <c r="Q32" i="1"/>
  <c r="P32" i="1"/>
  <c r="P31" i="1"/>
  <c r="Q30" i="1"/>
  <c r="Q29" i="1"/>
  <c r="Q28" i="1"/>
  <c r="P28" i="1"/>
  <c r="P27" i="1"/>
  <c r="P26" i="1"/>
  <c r="P24" i="1"/>
  <c r="Q23" i="1"/>
  <c r="Q22" i="1"/>
  <c r="P21" i="1"/>
  <c r="Q18" i="1"/>
  <c r="P18" i="1"/>
  <c r="P17" i="1"/>
  <c r="Q16" i="1"/>
  <c r="P16" i="1"/>
  <c r="P15" i="1"/>
  <c r="Q14" i="1"/>
  <c r="P14" i="1"/>
  <c r="Q13" i="1"/>
  <c r="Q12" i="1"/>
  <c r="P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tc={3BD71681-FA16-4E4E-BBE6-C64F205113AF}</author>
    <author>tc={B0BFDB65-BAE0-49EC-94B9-059FFA228623}</author>
    <author>tc={A95FB59A-EBCA-4757-ABC9-9D523FF09419}</author>
    <author>tc={F04A741F-F5C0-47C5-9507-40A1C5E012DE}</author>
    <author>tc={C34988DE-406A-4EFF-8F83-5BAE017C0B97}</author>
    <author>tc={2D1846E8-61B4-4E43-A078-BFB01AEF5C7B}</author>
    <author>tc={92671775-3605-45C5-9E87-62BE847E5F07}</author>
    <author>tc={724B78E5-1DFA-4DD7-8E14-BD5DEB5ED821}</author>
    <author>tc={44B45CF8-9F77-418B-8305-AB60A8A6E52A}</author>
    <author>tc={649FBCE6-99E9-4261-9940-809E6C5E07F3}</author>
    <author>tc={D154324C-2FAD-4679-BBBF-469398398324}</author>
    <author>tc={92C50554-1605-4843-9DC5-DD2F761D2752}</author>
    <author>tc={E3939D44-5AB8-4B76-8858-37965C3651B0}</author>
    <author>tc={E03F957A-2FC4-4F54-9CFB-09B04CA42E96}</author>
  </authors>
  <commentList>
    <comment ref="Q5" authorId="0" shapeId="0" xr:uid="{3BD71681-FA16-4E4E-BBE6-C64F205113AF}">
      <text>
        <t>[Threaded comment]
Your version of Excel allows you to read this threaded comment; however, any edits to it will get removed if the file is opened in a newer version of Excel. Learn more: https://go.microsoft.com/fwlink/?linkid=870924
Comment:
    404 error
Reply:
    Relinked</t>
      </text>
    </comment>
    <comment ref="Q8" authorId="1" shapeId="0" xr:uid="{B0BFDB65-BAE0-49EC-94B9-059FFA228623}">
      <text>
        <t>[Threaded comment]
Your version of Excel allows you to read this threaded comment; however, any edits to it will get removed if the file is opened in a newer version of Excel. Learn more: https://go.microsoft.com/fwlink/?linkid=870924
Comment:
    Page not found
Reply:
    Relinked</t>
      </text>
    </comment>
    <comment ref="Q21" authorId="2" shapeId="0" xr:uid="{A95FB59A-EBCA-4757-ABC9-9D523FF09419}">
      <text>
        <t>[Threaded comment]
Your version of Excel allows you to read this threaded comment; however, any edits to it will get removed if the file is opened in a newer version of Excel. Learn more: https://go.microsoft.com/fwlink/?linkid=870924
Comment:
    error message
Reply:
    it's not letting me edit the link but the link is: https://sos.ks.gov/publications/pubs_kar_Regs.aspx?KAR=28-4-501&amp;Srch=Y</t>
      </text>
    </comment>
    <comment ref="T21" authorId="3" shapeId="0" xr:uid="{F04A741F-F5C0-47C5-9507-40A1C5E012DE}">
      <text>
        <t>[Threaded comment]
Your version of Excel allows you to read this threaded comment; however, any edits to it will get removed if the file is opened in a newer version of Excel. Learn more: https://go.microsoft.com/fwlink/?linkid=870924
Comment:
    error message
Reply:
    Updated</t>
      </text>
    </comment>
    <comment ref="G26" authorId="4" shapeId="0" xr:uid="{C34988DE-406A-4EFF-8F83-5BAE017C0B97}">
      <text>
        <t>[Threaded comment]
Your version of Excel allows you to read this threaded comment; however, any edits to it will get removed if the file is opened in a newer version of Excel. Learn more: https://go.microsoft.com/fwlink/?linkid=870924
Comment:
    @Allison Herrity I see 32 on newsteps</t>
      </text>
    </comment>
    <comment ref="T29" authorId="5" shapeId="0" xr:uid="{2D1846E8-61B4-4E43-A078-BFB01AEF5C7B}">
      <text>
        <t>[Threaded comment]
Your version of Excel allows you to read this threaded comment; however, any edits to it will get removed if the file is opened in a newer version of Excel. Learn more: https://go.microsoft.com/fwlink/?linkid=870924
Comment:
    error message re: privacy
Reply:
    Updated</t>
      </text>
    </comment>
    <comment ref="Q31" authorId="6" shapeId="0" xr:uid="{92671775-3605-45C5-9E87-62BE847E5F07}">
      <text>
        <t>[Threaded comment]
Your version of Excel allows you to read this threaded comment; however, any edits to it will get removed if the file is opened in a newer version of Excel. Learn more: https://go.microsoft.com/fwlink/?linkid=870924
Comment:
    Does not go to this specific rule
Reply:
    Also not letting me edit this one but the link is: https://rules.mt.gov/browse/collections/aec52c46-128e-4279-9068-8af5d5432d74/policies/f15cacf6-a8dd-470d-b817-0744b2729136</t>
      </text>
    </comment>
    <comment ref="T32" authorId="7" shapeId="0" xr:uid="{724B78E5-1DFA-4DD7-8E14-BD5DEB5ED821}">
      <text>
        <t>[Threaded comment]
Your version of Excel allows you to read this threaded comment; however, any edits to it will get removed if the file is opened in a newer version of Excel. Learn more: https://go.microsoft.com/fwlink/?linkid=870924
Comment:
    404 error</t>
      </text>
    </comment>
    <comment ref="V38" authorId="8" shapeId="0" xr:uid="{44B45CF8-9F77-418B-8305-AB60A8A6E52A}">
      <text>
        <t>[Threaded comment]
Your version of Excel allows you to read this threaded comment; however, any edits to it will get removed if the file is opened in a newer version of Excel. Learn more: https://go.microsoft.com/fwlink/?linkid=870924
Comment:
    404 error</t>
      </text>
    </comment>
    <comment ref="T39" authorId="9" shapeId="0" xr:uid="{649FBCE6-99E9-4261-9940-809E6C5E07F3}">
      <text>
        <t>[Threaded comment]
Your version of Excel allows you to read this threaded comment; however, any edits to it will get removed if the file is opened in a newer version of Excel. Learn more: https://go.microsoft.com/fwlink/?linkid=870924
Comment:
    page not found
Reply:
    Updated</t>
      </text>
    </comment>
    <comment ref="T45" authorId="10" shapeId="0" xr:uid="{D154324C-2FAD-4679-BBBF-469398398324}">
      <text>
        <t>[Threaded comment]
Your version of Excel allows you to read this threaded comment; however, any edits to it will get removed if the file is opened in a newer version of Excel. Learn more: https://go.microsoft.com/fwlink/?linkid=870924
Comment:
    See pop up</t>
      </text>
    </comment>
    <comment ref="Q49" authorId="11" shapeId="0" xr:uid="{92C50554-1605-4843-9DC5-DD2F761D2752}">
      <text>
        <t>[Threaded comment]
Your version of Excel allows you to read this threaded comment; however, any edits to it will get removed if the file is opened in a newer version of Excel. Learn more: https://go.microsoft.com/fwlink/?linkid=870924
Comment:
    Redirect to https://adminrules.utah.gov/public/rule/R438-15/Current%20Rules?</t>
      </text>
    </comment>
    <comment ref="Q51" authorId="12" shapeId="0" xr:uid="{E3939D44-5AB8-4B76-8858-37965C3651B0}">
      <text>
        <t>[Threaded comment]
Your version of Excel allows you to read this threaded comment; however, any edits to it will get removed if the file is opened in a newer version of Excel. Learn more: https://go.microsoft.com/fwlink/?linkid=870924
Comment:
    page not found
Reply:
    https://www.law.cornell.edu/regulations/vermont/13-057-Code-Vt-R-13-140-057-X</t>
      </text>
    </comment>
    <comment ref="G53" authorId="13" shapeId="0" xr:uid="{E03F957A-2FC4-4F54-9CFB-09B04CA42E96}">
      <text>
        <t>[Threaded comment]
Your version of Excel allows you to read this threaded comment; however, any edits to it will get removed if the file is opened in a newer version of Excel. Learn more: https://go.microsoft.com/fwlink/?linkid=870924
Comment:
    @Allison Herrity seeing 34 on newsteps</t>
      </text>
    </comment>
  </commentList>
</comments>
</file>

<file path=xl/sharedStrings.xml><?xml version="1.0" encoding="utf-8"?>
<sst xmlns="http://schemas.openxmlformats.org/spreadsheetml/2006/main" count="801" uniqueCount="384">
  <si>
    <t xml:space="preserve"> Newborn Screening </t>
  </si>
  <si>
    <t>RUSP Core Conditions</t>
  </si>
  <si>
    <t>Adding Screens</t>
  </si>
  <si>
    <t>State</t>
  </si>
  <si>
    <t>Region</t>
  </si>
  <si>
    <t xml:space="preserve">Number of Screens </t>
  </si>
  <si>
    <t>Initial Age (in hours)</t>
  </si>
  <si>
    <t>Second Screening Age</t>
  </si>
  <si>
    <t>Number of Core Conditions Screened (out of 38)</t>
  </si>
  <si>
    <t>Screening for RUSP Core Conditions Grade</t>
  </si>
  <si>
    <t xml:space="preserve">RUSP Auto-Inclusion/Add Conditions </t>
  </si>
  <si>
    <t>National Recommendations Followed (consider condition once on RUSP)</t>
  </si>
  <si>
    <t>Pilot Studies Required</t>
  </si>
  <si>
    <t>Time Frame of Implementation for RUSP Addition</t>
  </si>
  <si>
    <t>Lab Test Implementation Period/Lab Test Addition Requirements</t>
  </si>
  <si>
    <t>Adding Screens Grade</t>
  </si>
  <si>
    <t>Final Grade</t>
  </si>
  <si>
    <t xml:space="preserve">Statute </t>
  </si>
  <si>
    <t>Regulation</t>
  </si>
  <si>
    <t>Lab</t>
  </si>
  <si>
    <t>Fiscal Note</t>
  </si>
  <si>
    <t>Website</t>
  </si>
  <si>
    <t xml:space="preserve">Additional Notes </t>
  </si>
  <si>
    <t>Additional Resources</t>
  </si>
  <si>
    <t>Alabama</t>
  </si>
  <si>
    <t>AL</t>
  </si>
  <si>
    <t>Southeast Regional Genetics Network (SERN)</t>
  </si>
  <si>
    <t xml:space="preserve">2 (not mandated) </t>
  </si>
  <si>
    <t xml:space="preserve">2-6 weeks </t>
  </si>
  <si>
    <t>B</t>
  </si>
  <si>
    <t>The board shall adopt rules to administer the use
of the Newborn Screening Panel, including the conditions for
which screening is required. The Newborn Screening Panel shall
include, but not be limited to, those conditions listed on the
RUSP. Nothing in this act precludes the board from adding
conditions to the Newborn Screening Panel that do not appear
on the RUSP.c)(1) No later than 36 months following the approval
and addition of a new condition to the RUSP, the board shall
add the condition to the Newborn Screening Panel and implement
and administer screening.</t>
  </si>
  <si>
    <t>Yes</t>
  </si>
  <si>
    <t xml:space="preserve">No later than 36 months </t>
  </si>
  <si>
    <t>Between 6 months and 1 year</t>
  </si>
  <si>
    <t>A</t>
  </si>
  <si>
    <t>§ 22-20-3</t>
  </si>
  <si>
    <t>420-10-1</t>
  </si>
  <si>
    <t xml:space="preserve">Alabama Bureau of Clinical Laboratories </t>
  </si>
  <si>
    <t>http://www.alabamapublichealth.gov/newbornscreening/</t>
  </si>
  <si>
    <t>Alaska</t>
  </si>
  <si>
    <t>AK</t>
  </si>
  <si>
    <t>Western States Regional Genetics Network (WSRGN)</t>
  </si>
  <si>
    <t>24-48</t>
  </si>
  <si>
    <t>N/A</t>
  </si>
  <si>
    <t>D</t>
  </si>
  <si>
    <t>"The department shall administer and provide services for testing for other heritable diseases that lead to intellectual disabilities, developmental disabilities, or both, and physical disabilities as screening programs accepted by current medical practice and as developed."</t>
  </si>
  <si>
    <t>No</t>
  </si>
  <si>
    <t>None</t>
  </si>
  <si>
    <t>C</t>
  </si>
  <si>
    <t>Sec. 18.15.200</t>
  </si>
  <si>
    <t>7 ACC 27.510</t>
  </si>
  <si>
    <t xml:space="preserve">http://dhss.alaska.gov/dph/wcfh/Pages/bloodspot/default.aspx </t>
  </si>
  <si>
    <t>NBS tests done in Iowa</t>
  </si>
  <si>
    <t xml:space="preserve">https://aws.state.ak.us/OnlinePublicNotices/Notices/Attachment.aspx?id=112670 </t>
  </si>
  <si>
    <t>Arizona</t>
  </si>
  <si>
    <t>AZ</t>
  </si>
  <si>
    <t>Mountain States Regional Genetics Network (MSRGN)</t>
  </si>
  <si>
    <t xml:space="preserve">24-36 </t>
  </si>
  <si>
    <t xml:space="preserve">5-10 days </t>
  </si>
  <si>
    <t>"The newborn screening program shall include all congenital disorders that are included on the RUSP adopted by the Secretary of the United States Department of Health and Human Services for both core and secondary conditions."</t>
  </si>
  <si>
    <t>Two Years</t>
  </si>
  <si>
    <t>Sec. 14. Section 36-694, Arizona Revised Statutes</t>
  </si>
  <si>
    <t>R9-13-201 through R9-13-208</t>
  </si>
  <si>
    <t xml:space="preserve">https://azdhs.gov/preparedness/state-laboratory/newborn-screening/index.php </t>
  </si>
  <si>
    <t>Arkansas</t>
  </si>
  <si>
    <t>AR</t>
  </si>
  <si>
    <t xml:space="preserve">Heartland Regional Genetics Network (Heartland) </t>
  </si>
  <si>
    <t>24-72</t>
  </si>
  <si>
    <t>(i) All newborn infants shall be tested for core medical conditions as listed in the recommended uniform screening panel recommended by the United States Secretary of Health and Human Services, in order to provide appropriate newborn screening guidelines to protect the health and welfare of newborns.
(ii) For each core medical condition added to the list in the recommended uniform screening panel by the United States Secretary of Health and Human Services, the Department of Health or its designee, in accordance with § 20-15-304, shall begin testing for the newly added core medical conditions upon approval of the appropriation of funding by the General Assembly or funding under § 20-15-304, if required, or within thirty-six (36) months upon introduction to the recommended uniform screening panel recommended by the United States Secretary of Health and Human Services.</t>
  </si>
  <si>
    <t>Testing is to begin 36 months after added to the RUSP</t>
  </si>
  <si>
    <t>More than 1 year but less than 2 years / New legislative action or change in state rules, Approval by Board of Health</t>
  </si>
  <si>
    <t>20-15-301</t>
  </si>
  <si>
    <t>R 007.16.07-001</t>
  </si>
  <si>
    <t xml:space="preserve">https://www.healthy.arkansas.gov/programs-services/topics/faqs-for-parents </t>
  </si>
  <si>
    <t>California</t>
  </si>
  <si>
    <t>CA</t>
  </si>
  <si>
    <t>12-48</t>
  </si>
  <si>
    <t>"The department shall expand statewide screening of newborns to include screening for adrenoleukodystrophy (ALD) and any other disease that is detectable in blood samples as soon as practicable, but no later than two years after the disease is adopted by the federal Recommended Uniform Screening Panel (RUSP), or enrollment of the act amending this subdivision, whichever is later."</t>
  </si>
  <si>
    <t>2 years</t>
  </si>
  <si>
    <t>More than 1 year but less than 2 years</t>
  </si>
  <si>
    <t xml:space="preserve">HSC.Division 106. Part 5. Ch 1. Article 2. </t>
  </si>
  <si>
    <t>17.1.4.9.3</t>
  </si>
  <si>
    <t>https://www.cdph.ca.gov/Programs/CFH/DGDS/Pages/nbs/default.aspx</t>
  </si>
  <si>
    <t>Instead of Ad Com: CA has a yearly NBS Stakeholders Forum, but this is not a decision making body.</t>
  </si>
  <si>
    <t>Colorado</t>
  </si>
  <si>
    <t>CO</t>
  </si>
  <si>
    <t>by 48</t>
  </si>
  <si>
    <t xml:space="preserve">8-14 days </t>
  </si>
  <si>
    <t>(3) The state board shall promulgate rules concerning the requirements of the newborn screening program for genetic and metabolic disorders, including:
(a) In addition to those conditions listed in subsection (1)(b) of this section, any other conditions for which testing must occur;</t>
  </si>
  <si>
    <t>25.4.1001-06</t>
  </si>
  <si>
    <t>5 CCR 1005-4</t>
  </si>
  <si>
    <t xml:space="preserve">Mandates lab hours to a minimum of 6 days a week every week </t>
  </si>
  <si>
    <t xml:space="preserve">https://www.colorado.gov/pacific/cdphe/newbornscreening </t>
  </si>
  <si>
    <t xml:space="preserve">https://leg.colorado.gov/sitewide-search?search_api_views_fulltext=newborn+screening </t>
  </si>
  <si>
    <t>Connecticut</t>
  </si>
  <si>
    <t>CT</t>
  </si>
  <si>
    <t>New England Regional Genetics Network (NERGN)</t>
  </si>
  <si>
    <t xml:space="preserve">Must be added legislatively </t>
  </si>
  <si>
    <t>https://eregulations.ct.gov/eRegsPortal/Browse/RCSA/Title_19aSubtitle_19a-55_HTML/</t>
  </si>
  <si>
    <t xml:space="preserve">https://portal.ct.gov/DPH/Laboratory/Newborn-Screening/Newborn-Screening-Program </t>
  </si>
  <si>
    <t xml:space="preserve">https://portal.ct.gov/DPH/Laboratory/Newborn-Screening/CT-NBS---Laws-and-Regulations </t>
  </si>
  <si>
    <t>Delaware</t>
  </si>
  <si>
    <t>DE</t>
  </si>
  <si>
    <t xml:space="preserve">New York Mid-Atlantic Caribbean Regional Genetics Network (NYMAC) </t>
  </si>
  <si>
    <t>The Director of the Division of Public Health or designee shall determine the disorders subject to screening tests.</t>
  </si>
  <si>
    <t>https://www.nemours.org/services/support/naidhcsupport/newborn-screening.html</t>
  </si>
  <si>
    <t>https://delcode.delaware.gov/title16/c008c/</t>
  </si>
  <si>
    <t>District of Columbia</t>
  </si>
  <si>
    <t>DC</t>
  </si>
  <si>
    <t>(b) The Mayor shall establish specific procedures for each screening through rulemaking and may revise the type of newborn screening that hospitals, birthing facilities, and nurse-midwives are required to conduct.</t>
  </si>
  <si>
    <t>Advisory letter of recommendations for addition and a legislative process</t>
  </si>
  <si>
    <t>§7-858</t>
  </si>
  <si>
    <t>https://dchealth.dc.gov/service/newborn-screening</t>
  </si>
  <si>
    <t>Ad com notice</t>
  </si>
  <si>
    <t>Florida</t>
  </si>
  <si>
    <t>FL</t>
  </si>
  <si>
    <t xml:space="preserve">Newborns are tested for any condition included on the RUSP that the Council advises the Department should be included </t>
  </si>
  <si>
    <t xml:space="preserve">Once a condition is added to the RUSP, Florida's Genetics and Newborn Screening Advisory Committee (GNSAC) has 1 year to consider adding the condition to Florida's screening panel. After the Council makes its recommendation, the state has 18 months to implement if there is already a test in existence. </t>
  </si>
  <si>
    <t>More than 1 year but less than 2 years / The Genetics and Newborn Screening Advisory Council recommends the addition of a disorder to the Florida Department of Health.</t>
  </si>
  <si>
    <t xml:space="preserve">https://floridanewbornscreening.com/toolkit/newborn-screening-toolkit/ </t>
  </si>
  <si>
    <t>Georgia</t>
  </si>
  <si>
    <t>GA</t>
  </si>
  <si>
    <t>The department shall be authorized to consider recommendations from the Newborn Screening and Genetics Advisory Committee established pursuant to subsection (i) of this Code section, to include disorders which are added to the federal Recommended Uniform Screening Panel and may be identified in the future to result in serious illness, severe physical or developmental disability, and death if undiagnosed and untreated.</t>
  </si>
  <si>
    <t xml:space="preserve">No </t>
  </si>
  <si>
    <t>More than 2 years but less than 3 years /Approval by Commissioner of Health</t>
  </si>
  <si>
    <t>http://rules.sos.state.ga.us/gac/511-5-5?urlRedirected=yes&amp;data=admin&amp;lookingfor=511-5-5</t>
  </si>
  <si>
    <t>https://dph.georgia.gov/NBS</t>
  </si>
  <si>
    <t>law says fees should be 80.40</t>
  </si>
  <si>
    <t xml:space="preserve">https://dph.georgia.gov/sites/dph.georgia.gov/files/MCH/NBS/Georgia_Newborn_Screening_Manual.pdf </t>
  </si>
  <si>
    <t>Hawaii</t>
  </si>
  <si>
    <t>HI</t>
  </si>
  <si>
    <t xml:space="preserve">Any other disease that may be specified by the Department </t>
  </si>
  <si>
    <t>http://health.hawaii.gov/genetics/programs/nbshome/</t>
  </si>
  <si>
    <t>Idaho</t>
  </si>
  <si>
    <t>ID</t>
  </si>
  <si>
    <t>10-15 days</t>
  </si>
  <si>
    <t>[Dir. of Health] To prescribe what tests shall be made for preventable diseases in addition to the test for phenylketonuria.</t>
  </si>
  <si>
    <t>New legislative action or change in state rules</t>
  </si>
  <si>
    <t>https://adminrules.idaho.gov/rules/current/16/160212.pdf</t>
  </si>
  <si>
    <t>https://healthandwelfare.idaho.gov/Children/NewbornScreening/tabid/870/Default.aspx</t>
  </si>
  <si>
    <t>Illinois</t>
  </si>
  <si>
    <t>IL</t>
  </si>
  <si>
    <t>Midwest Genetics Network (MGN)</t>
  </si>
  <si>
    <t>The Illinois Department of Public Health shall promulgate and enforce rules and regulations requiring that every newborn be subjected to tests for genetic, metabolic, and congenital anomalies as the Department may deem necessary</t>
  </si>
  <si>
    <t>No formal time frame</t>
  </si>
  <si>
    <t>More than 1 year but less than 2 years, Approval by Commissioner of Health, Approval by Advisory Committee, Approval by Board of Health, Administrative Rule Change</t>
  </si>
  <si>
    <t>http://dph.illinois.gov/topics-services/life-stages-populations/newborn-screening</t>
  </si>
  <si>
    <t>Indiana</t>
  </si>
  <si>
    <t>IN</t>
  </si>
  <si>
    <t xml:space="preserve">24-48 </t>
  </si>
  <si>
    <t>Beginning July 1, 2022, a perinatal genetics and genomics advisory committee with expertise in newborn screening, and through protocols established by the state department, may recommend the addition of a disorder to, or deletion of a disorder from, the required examination under this subsection. The state department shall adopt rules under IC 4-22-2 to add disorders to, or delete disorders from, the required examination under this subsection. The state department shall include any disorder added to or deleted from the required examination on a list on the state department's Internet web site. The perinatal genetics and genomics advisory committee shall affirm the addition of, or deletion of, any disorder to the examination requirement on an annual basis.</t>
  </si>
  <si>
    <t>More than 3 years</t>
  </si>
  <si>
    <t>IC 16-41-17</t>
  </si>
  <si>
    <t>3-3-1 through 3-3-14</t>
  </si>
  <si>
    <t>http://iga.in.gov/legislative/2018/bills/house/1017#document-298ee42a</t>
  </si>
  <si>
    <t>https://www.in.gov/isdh/27437.htm</t>
  </si>
  <si>
    <t>Iowa</t>
  </si>
  <si>
    <t>IA</t>
  </si>
  <si>
    <t>Heartland Regional Genetics Network (Heartland)</t>
  </si>
  <si>
    <t>. All newborns and infants born in the state of Iowa shall be screened for all congenital and inherited disorders on the Iowa newborn screening panel as specified by the center. As new disorders are recognized and new technologies and tests become available, the center shall follow protocols developed by the department in regard to the addition of disorders to or deletion of disorders from the screening panel.</t>
  </si>
  <si>
    <t>Advisory committee must review new RUSP conditions within 12 months of addition to RUSP, and if recommending addition of the condition to Iowa's panel, the newborn screening program has 18 months to implement universal screening</t>
  </si>
  <si>
    <t xml:space="preserve">More than 2 years but less than 3 years/ Approval by Advisory Committee, Approval by Commissioner of Health, Approval by Board of Health, New legislative action or change in state rules
</t>
  </si>
  <si>
    <t>IAC 641.4</t>
  </si>
  <si>
    <t>https://idph.iowa.gov/newborn-screening</t>
  </si>
  <si>
    <t xml:space="preserve">https://www.legis.iowa.gov/docs/iac/rule/04-03-2013.641.4.3.pdf </t>
  </si>
  <si>
    <t>Kansas</t>
  </si>
  <si>
    <t>KS</t>
  </si>
  <si>
    <t>The Secretary of Health and Environment shall adopt rules and regulations as needed to require, to the extent of available funding, newborn screening tests to screen for treatable disorders listed in the core uniform panel of newborn screening conditions recommended in the 2005 report by the American college of medical genetics entitled "Newborn Screening: Toward a Uniform Screening Panel and System"</t>
  </si>
  <si>
    <t>Between 6 months and 1 year/Approval by Commissioner of Health, Approval by Advisory Committee, Approval by Board of Health</t>
  </si>
  <si>
    <t>https://www.kdhe.ks.gov/1025/Newborn-Screening</t>
  </si>
  <si>
    <t>Kentucky</t>
  </si>
  <si>
    <t>KY</t>
  </si>
  <si>
    <t>"Tests for inborn errors of metabolism or other inherited or congenital disorders and conditions for newborn infants as part of newborn screening shall be consistent with the U.S. Department of Health and Human Services’ Recommended Uniform Screening Panel"</t>
  </si>
  <si>
    <t xml:space="preserve">Between 6 months and 1 year/New legislative action or change in state rules, Funding dependent
</t>
  </si>
  <si>
    <t>Louisiana</t>
  </si>
  <si>
    <t>LA</t>
  </si>
  <si>
    <t>Greater than 24 hours</t>
  </si>
  <si>
    <t>At least annually, the list shall be reviewed by the state health officer, in consultation with departmental genetic disease advisory subject matter experts, to determine whether additional conditions, including conditions added to the United States Department of Health and Human Services' Recommended Uniform Screening Panel (RUSP), should be recommended to the secretary of the department for inclusion therein.  The department shall provide an annual report to the legislature, beginning March 1, 2024, of any condition added to the RUSP and the department's review and determination on the condition.</t>
  </si>
  <si>
    <t>LA Rev Stat 40:1081.2</t>
  </si>
  <si>
    <t>https://ldh.la.gov/index.cfm/page/3859</t>
  </si>
  <si>
    <t xml:space="preserve">https://law.justia.com/codes/louisiana/2016/code-revisedstatutes/title-40/rs-40-1081.2/ </t>
  </si>
  <si>
    <t>Maine</t>
  </si>
  <si>
    <t>ME</t>
  </si>
  <si>
    <t>The Department will consider changes in conditions to be screened as requested by the Joint Advisory Committee, the medical community or the public. The Department reviews the recommendations from the Advisory Committee on Heritable Disorders in Newborns and Children and the Recommended Uniform Screening Panel (RUSP), and data from medical experts and other newborn screening programs, when considering a new condition. Rulemaking to add conditions will be conducted in accordance with 5 MRS §§ 8001-11008.</t>
  </si>
  <si>
    <t xml:space="preserve">https://www.maine.gov/dhhs/mecdc/population-health/mch/cshn/bloodspot-screening/index.html </t>
  </si>
  <si>
    <t xml:space="preserve">https://www.maine.gov/sos/cec/rules/10/144/144c279.doc </t>
  </si>
  <si>
    <t xml:space="preserve">https://www.maine.gov/sos/cec/rules/10/144/144c283.docx </t>
  </si>
  <si>
    <t>Maryland</t>
  </si>
  <si>
    <t>MD</t>
  </si>
  <si>
    <t>New York-Mid-Atlantic Caribbean Regional Genetics Network (NYMAC)</t>
  </si>
  <si>
    <t>Collected at the hospital after the baby has been eating for at least 24 hour</t>
  </si>
  <si>
    <t>7 days</t>
  </si>
  <si>
    <t>In consultation with the State Advisory Council on Hereditary and Congenital Disorders, the Department shall determine the screening tests that the Department’s public health laboratory is required to perform. On or after January 1, 2023, the Secretary and the Advisory Council shall determine whether to approve the inclusion of a condition in the system for newborn screening within 1 year after the addition of the condition to the Recommended Uniform Screening Panel.</t>
  </si>
  <si>
    <t>If the Secretary and the Advisory Council approve the inclusion of a condition in the system for the newborn screening under subsection (e) of this section, the Department shall implement testing for the condition within one year after the date of the approval.</t>
  </si>
  <si>
    <t>https://phpa.health.maryland.gov/genetics/Pages/NBS_Legislation.aspx</t>
  </si>
  <si>
    <t>https://health.maryland.gov/laboratories/Pages/Newborn-Screening.aspx</t>
  </si>
  <si>
    <t xml:space="preserve">http://mgaleg.maryland.gov/2020RS/Statute_Google/ghg/13-111.pdf </t>
  </si>
  <si>
    <t>Massachusetts</t>
  </si>
  <si>
    <t>MA</t>
  </si>
  <si>
    <t>24 and less than 48 hours of age</t>
  </si>
  <si>
    <t>he physician attending a newborn child shall cause said child to be subjected to tests for phenylketonuria, cretinism and such other specifically treatable genetic or biochemical disorders or treatable infectious diseases which may be determined by testing as specified by the commissioner. The commissioner may convene an advisory committee on newborn screening to assist him in determining which tests are necessary.</t>
  </si>
  <si>
    <t>105 CMR 270</t>
  </si>
  <si>
    <t>https://nensp.umassmed.edu/</t>
  </si>
  <si>
    <t>Mass follow up is a report to the state not plan to follow up w parent in reg at least</t>
  </si>
  <si>
    <t>Michigan</t>
  </si>
  <si>
    <t>MI</t>
  </si>
  <si>
    <t>24-30</t>
  </si>
  <si>
    <t>Treatable but otherwise disabling conditions as designated by the department.</t>
  </si>
  <si>
    <t>https://www.michigan.gov/mdhhs/adult-child-serv/childrenfamilies/hereditary</t>
  </si>
  <si>
    <t>Minnesota</t>
  </si>
  <si>
    <t>MN</t>
  </si>
  <si>
    <t>The commissioner shall periodically revise the list of tests to be administered for determining the presence of a heritable or congenital disorder. Revisions to the list shall reflect advances in medical science, new and improved testing methods, or other factors that will improve the public health. In determining whether a test must be administered, the commissioner shall take into consideration the adequacy of analytical methods to detect the heritable or congenital disorder, the ability to treat or prevent medical conditions caused by the heritable or congenital disorder, and the severity of the medical conditions caused by the heritable or congenital disorder. The list of tests to be performed may be revised if the changes are recommended by the advisory committee established under section 144.1255, approved by the commissioner, and published in the State Register.</t>
  </si>
  <si>
    <t>More than 1 year but less than 2 years/Approval by Advisory Committee, Approval by Commissioner of Health</t>
  </si>
  <si>
    <t>http://www.health.state.mn.us/newbornscreening/</t>
  </si>
  <si>
    <t xml:space="preserve">https://www.revisor.mn.gov/statutes/cite/144.966 </t>
  </si>
  <si>
    <t>Mississippi</t>
  </si>
  <si>
    <t>MS</t>
  </si>
  <si>
    <t>The State Department of Health shall establish, maintain and carry out a comprehensive newborn screening program designed to detect hypothyroidism, phenylketonuria (PKU), hemoglobinopathy, congenital adrenal hyperplasia (CAH), galactosemia, any other conditions listed on the Recommended Uniform Screening Panel (RUSP), and such other conditions as specified by the State Board of Health. The State Board of Health shall ensure that each condition listed on the RUSP is included in the comprehensive newborn screening program within three (3) years after being added to the RUSP and shall adopt any rules and regulations necessary to accomplish the program. If the department does not include a RUSP-listed condition in the comprehensive newborn screening program within three (3) years, the department shall provide a report on the status and reasons for the delay to the House and Senate Public Health Committees once a year after the three-year period.</t>
  </si>
  <si>
    <t>3 years</t>
  </si>
  <si>
    <t>Miss. Code Ann. § 41-21-201</t>
  </si>
  <si>
    <t>https://msdh.ms.gov/page/41,0,101.html</t>
  </si>
  <si>
    <t>MS Law Sec 203</t>
  </si>
  <si>
    <t>Missouri</t>
  </si>
  <si>
    <t>MO</t>
  </si>
  <si>
    <t>All ill and premature infants require a second screen between 7 and 14 days of age. 28 days-of age for all newborns less than 34 weeks gestation or less than 2,000 grams in weight</t>
  </si>
  <si>
    <t>the department of health and senior services shall, subject to appropriations, expand the newborn screening requirements in section 191.331 to include potentially treatable or manageable disorders,</t>
  </si>
  <si>
    <t>More than 3 years/Approval by Advisory Committee, New legislative action or change in state rules</t>
  </si>
  <si>
    <t>https://health.mo.gov/living/families/genetics/newbornscreening/</t>
  </si>
  <si>
    <t>Montana</t>
  </si>
  <si>
    <t>MT</t>
  </si>
  <si>
    <t>Department can add via rulemaking</t>
  </si>
  <si>
    <t>More than 3 years/New legislative action or change in state rules</t>
  </si>
  <si>
    <t>https://dphhs.mt.gov/ecfsd/cshs/NewbornScreeningPrograms/index</t>
  </si>
  <si>
    <t>Nebraska</t>
  </si>
  <si>
    <t>NE</t>
  </si>
  <si>
    <t>and such other inherited or congenital infant or childhood-onset diseases as the Department of Health and Human Services may from time to time specify.</t>
  </si>
  <si>
    <t>Between 6 months and 1 year/Approval by Commissioner of Health, Approval by Advisory Committee, Approval by Board of Health, New legislative action or change in state rules</t>
  </si>
  <si>
    <t>https://dhhs.ne.gov/Pages/Newborn-Screening.aspx</t>
  </si>
  <si>
    <t>Nevada</t>
  </si>
  <si>
    <t>NV</t>
  </si>
  <si>
    <t>10-14 days</t>
  </si>
  <si>
    <t>The State Board of Health shall adopt regulations governing examinations and tests required for the discovery in infants of preventable or inheritable disorders, including tests for the presence of sickle cell disease and its variants and sickle cell trait. Except as otherwise provided in this subsection, the examinations and tests required pursuant to subsection 1 must include tests and examinations for each disorder recommended to be screened by the Health Resources and Services Administration of the United States Department of Health and Human Services by not later than 4 years after the recommendation is published.</t>
  </si>
  <si>
    <t>No later than 4 years after HRSA adds condition, Contingency on funding</t>
  </si>
  <si>
    <t xml:space="preserve">More than 3 years/ Approval by Advisory Committee, Board of Regents and Advisory Committee required
</t>
  </si>
  <si>
    <t>https://med.unr.edu/public-health-lab/newborn-screening#:~:text=The%20Nevada%20Newborn%20Screening%20Program,mental%20retardation%20and%20even%20death.</t>
  </si>
  <si>
    <t>The Nevada State Public Health Laboratory (NSPHL) is part of the University of Nevada, Reno. As such, the governance of the NSPHL is by the Nevada System of Higher Education (NSHE) Board of Regents.</t>
  </si>
  <si>
    <t>New Hampshire</t>
  </si>
  <si>
    <t>NH</t>
  </si>
  <si>
    <t xml:space="preserve">
 Additional disorders shall be added to the newborn screening panel based upon, but not limited to, the following considerations: 
(a) The disorder is well-defined with a known incidence. 
(b) The disorder is associated with significant morbidity and/or mortality. 
(c) The disorder can be detected with a screening test that is ethical, safe, accurate, and cost-effective. 
(d) Effective treatment exists for the disorder, and that early treatment, meaning before the onset of symptoms, is more effective in improving health outcomes than later treatment. </t>
  </si>
  <si>
    <t>https://www.dhhs.nh.gov/programs-services/population-health/maternal-child-health/newborn-screening-program</t>
  </si>
  <si>
    <t>New Jersey</t>
  </si>
  <si>
    <t>NJ</t>
  </si>
  <si>
    <t>(New York Mid-Atlantic Caribbean Regional Genetics Network (NYMAC)</t>
  </si>
  <si>
    <t>The Newborn Screening Program in the Department of Health shall screen all infants born in this State based on the list of disorders that is recommended by the Newborn Screening Advisory Review Committee and approved by the Commissioner of Health, with consideration of the Recommended Uniform Screening Panel of the United States Secretary of Health and Human Services. The Commissioner of Health may issue regulations to assure that newborns are screened in a manner approved by the commissioner.</t>
  </si>
  <si>
    <t>https://www.nj.gov/health/fhs/nbs/documents/administrative_code_nbs.pdf</t>
  </si>
  <si>
    <t>https://www.nj.gov/health/fhs/nbs/index.shtml</t>
  </si>
  <si>
    <t>https://www.njleg.state.nj.us/2016/Bills/S1500/1283_I1.PDF</t>
  </si>
  <si>
    <t xml:space="preserve">https://www.njleg.state.nj.us/2018/Bills/S0500/484_R1.HTM </t>
  </si>
  <si>
    <t>New Mexico</t>
  </si>
  <si>
    <t>NM</t>
  </si>
  <si>
    <t>In determining which other congenital diseases to screen for, the secretary shall consider the recommendations of the New Mexico pediatric society of the American academy of pediatrics.</t>
  </si>
  <si>
    <t>24-1-6</t>
  </si>
  <si>
    <t>7.30.6.11</t>
  </si>
  <si>
    <t>https://nmhealth.org/about/phd/fhb/cms/nbgs/</t>
  </si>
  <si>
    <t>New York</t>
  </si>
  <si>
    <t>NY</t>
  </si>
  <si>
    <t>24-36</t>
  </si>
  <si>
    <t>It shall be the duty of the administrative officer or other person in charge of each institution caring for infants twenty-eight days or less of age and the person required in pursuance of the provisions of section forty-one hundred thirty of this chapter to register the birth of a child, to cause to have administered to every such infant or child in its or his care a test for diseases and conditions designated by the commissioner under regulations of the commissioner</t>
  </si>
  <si>
    <t>New legislative action or change in state rules, Approval by Commissioner of Health</t>
  </si>
  <si>
    <t>PBH 2500-A</t>
  </si>
  <si>
    <t>https://www.wadsworth.org/programs/newborn/screening</t>
  </si>
  <si>
    <t>North Carolina</t>
  </si>
  <si>
    <t>NC</t>
  </si>
  <si>
    <t>"Commission shall amend the rules as necessary to ensure that each condition listed on the Recommended Uniform Screening Panel developed by the Secretary of the United States Department of Health and Human Services and the Advisory Committee on Heritable Disorders of Newborns and Children (the RUSP) is included in the Newborn Screening Program"</t>
  </si>
  <si>
    <t>https://slph.dph.ncdhhs.gov/newborn/</t>
  </si>
  <si>
    <t>Commission is exempt from rule making with respect to adding screening tests for Pompe disease, Mucopolysaccharidosis Type I (MPS I), and X-Linked Adrenoleukodystrophy (X-ALD)</t>
  </si>
  <si>
    <t>North Dakota</t>
  </si>
  <si>
    <t>ND</t>
  </si>
  <si>
    <t>24 hours</t>
  </si>
  <si>
    <t>designated by rule of the state health council</t>
  </si>
  <si>
    <t>https://www.hhs.nd.gov/cfs/newborn-screening</t>
  </si>
  <si>
    <t>Ohio</t>
  </si>
  <si>
    <t>OH</t>
  </si>
  <si>
    <t>24 hours - 5 days</t>
  </si>
  <si>
    <t xml:space="preserve"> In the case of a disorder included within the federal recommended uniform screening panel, the council shall determine not later than six months after the date of the disorder's inclusion on the federal panel whether or not to recommend to the director that each newborn child be screened for the disorder. If the council recommends screening for the disorder, the council shall submit to the director as soon as practicable a recommendation for such screening. (c) The director</t>
  </si>
  <si>
    <t>the director shall specify for
screening a disorder recommended as described in division (C)(3)(b) of this
section, with such screening to begin not later than one year after the date
that the rule specifying the disorder for screening becomes effective.</t>
  </si>
  <si>
    <t xml:space="preserve">More than 1 year but less than 2 years/Approval by Advisory Committee, Approval by Commissioner of Health, New legislative action or change in state rules, Approved by the Director of Health
</t>
  </si>
  <si>
    <t>https://odh.ohio.gov/wps/portal/gov/odh/know-our-programs/Newborn-Screening/welcome-to-newborn-screening</t>
  </si>
  <si>
    <t>Oklahoma</t>
  </si>
  <si>
    <t>OK</t>
  </si>
  <si>
    <t>Heartland Genetics and Newborn Screening Collaborative (Heartland)</t>
  </si>
  <si>
    <t>24 hours and one minute</t>
  </si>
  <si>
    <t>The State Board of Health shall make such rules and regulations pertaining to such tests as accepted medical practice shall indicate</t>
  </si>
  <si>
    <t>More than 2 years but less than 3 years,/Approval by Advisory Committee, Approval by Commissioner of Health</t>
  </si>
  <si>
    <t>https://www.oscn.net/applications/oscn/DeliverDocument.asp?CiteID=98096</t>
  </si>
  <si>
    <t>https://oklahoma.gov/health/services/children-family-health/screening-and-special-services/newborn-screening-program.html</t>
  </si>
  <si>
    <t>https://www.oscn.net/applications/oscn/DeliverDocument.asp?citeid=98097</t>
  </si>
  <si>
    <t>Oregon</t>
  </si>
  <si>
    <t>OR</t>
  </si>
  <si>
    <t>10 - 15 days</t>
  </si>
  <si>
    <t>every infant, shall be given tests approved by the Oregon Health Authority for the detection of the disease of phenylketonuria and other metabolic diseases. The authority by rule shall specify the diseases for which infants shall be tested</t>
  </si>
  <si>
    <t>More than 2 years but less than 3 years/New legislative action or change in state rules</t>
  </si>
  <si>
    <t>https://www.oregon.gov/oha/PH/LABORATORYSERVICES/NEWBORNSCREENING/Pages/newborn-screening-news.aspx</t>
  </si>
  <si>
    <t>https://www.oregon.gov/oha/ph/LaboratoryServices/NewbornScreening/Pages/index.aspx</t>
  </si>
  <si>
    <t>Pennsylvania</t>
  </si>
  <si>
    <t>PA</t>
  </si>
  <si>
    <t>The department, with the approval of the Newborn Screening and Follow-up Technical Advisory [Committee] Board, shall establish, by transmitting notice to the Legislative Reference Bureau for periodic publication in the Pennsylvania Bulletin, changes to the lists under subsection (a)(1) and (2) of those diseases for which newborn children shall be screened and laboratory screening results reported. Diseases
and conditions mandated for screenings and follow-up services
shall, at a minimum, include:
(1) diseases listed under section 3(a);
(2) diseases added by the board under section 3(d) to the
list of diseases under section 3(a); and
(3) conditions listed in the Recommended Uniform Screening
Panel by the United States Department of Health and Human
Services.</t>
  </si>
  <si>
    <t>Within two years of addition to the RUSP but also added non-RUSP conditions</t>
  </si>
  <si>
    <t>http://www.pacodeandbulletin.gov/</t>
  </si>
  <si>
    <t>https://www.health.pa.gov/topics/programs/Newborn-Screening/Pages/Newborn%20Screening.aspx</t>
  </si>
  <si>
    <t>Rhode Island</t>
  </si>
  <si>
    <t>RI</t>
  </si>
  <si>
    <t xml:space="preserve"> The rules and regulations shall include, at a minimum, newborn screening tests for all disorders and conditions for which there is a medical benefit to the early detection and treatment of the disorder or condition listed in the current version of the federal Recommended Uniform Screening Panel (RUSP) issued by the Secretary of the U.S. Department of Health and Human Services, and shall include newborn screening tests for all new disorders or conditions for which there is a medical benefit to the early detection and treatment of the disorder or condition added to the federal RUSP</t>
  </si>
  <si>
    <t>Current legislation requires new RUSP disorders to be added within two years; however, the director can extend that time frame on a case by case basis.</t>
  </si>
  <si>
    <t>216-RICR-20-05-01</t>
  </si>
  <si>
    <t>http://health.ri.gov/programs/detail.php?pgm_id=21/index.php</t>
  </si>
  <si>
    <t>South Carolina</t>
  </si>
  <si>
    <t>SC</t>
  </si>
  <si>
    <t>Department with consult from Advisory Committee</t>
  </si>
  <si>
    <t xml:space="preserve"> No</t>
  </si>
  <si>
    <t>More than 3 years, New legislative action or change in state rules, Approval by Advisory Committee, Approval by Commissioner of Health'</t>
  </si>
  <si>
    <t>https://www.scdhec.gov/health-professionals/lab-certification-services/newborn-metabolic-screening</t>
  </si>
  <si>
    <t>South Dakota</t>
  </si>
  <si>
    <t>SD</t>
  </si>
  <si>
    <t xml:space="preserve">Determined by state Department of Health </t>
  </si>
  <si>
    <t>https://doh.sd.gov/topics/maternal-child-health/pregnancy-early-childhood/newborn/newborn-screening/newborn-screening-advisory-committee/</t>
  </si>
  <si>
    <t>Tennessee</t>
  </si>
  <si>
    <t>TN</t>
  </si>
  <si>
    <t>All infants born in this state must be screened for specific genetic, metabolic,
or other heritable conditions, including, but not limited to, conditions listed on the
Recommended Uniform Screening Panel (RUSP). Newborn screening for a condition
listed on the RUSP or a condition for which screening is required pursuant to subdivision
(a)(5) must begin no later than thirty-six (36) months after the condition is added to the
RUSP</t>
  </si>
  <si>
    <t>Within 3 years after condition is added to the RUSP</t>
  </si>
  <si>
    <t>Between 6 months and 1 year, Approval by Advisory Committee, Approval by Commissioner of Health</t>
  </si>
  <si>
    <t>https://law.justia.com/codes/tennessee/2021/title-68/chapter-5/part-4/section-68-5-401/</t>
  </si>
  <si>
    <t>https://www.tn.gov/newbornscreening</t>
  </si>
  <si>
    <t>Texas</t>
  </si>
  <si>
    <t>TX</t>
  </si>
  <si>
    <t>7-14 days</t>
  </si>
  <si>
    <t>"Newborn screening in Texas includes the disorders found on the national Recommended Uniform Screening Panel for which funds are available and allocated for the screening."</t>
  </si>
  <si>
    <t>As funding allows</t>
  </si>
  <si>
    <t xml:space="preserve">More than 1 year but less than 2 years, Funding must be approved.
</t>
  </si>
  <si>
    <t>http://www.dshs.state.tx.us/lab/newbornscreening.shtm</t>
  </si>
  <si>
    <t>https://legiscan.com/TX/bill/SB747/2019</t>
  </si>
  <si>
    <t xml:space="preserve">https://statutes.capitol.texas.gov/Docs/HS/htm/HS.33.htm#33.017 </t>
  </si>
  <si>
    <t>Utah</t>
  </si>
  <si>
    <t>UT</t>
  </si>
  <si>
    <t>7-16 days</t>
  </si>
  <si>
    <t>The Department of Health, after consulting with the Newborn Screening Advisory Committee, will determine the disorders on the Newborn Screening Panel, based on demonstrated effectiveness and available funding. </t>
  </si>
  <si>
    <t>Approval by Commissioner of Health, Approval by Advisory Committee</t>
  </si>
  <si>
    <t>https://newbornscreening.health.utah.gov/</t>
  </si>
  <si>
    <t>Vermont</t>
  </si>
  <si>
    <t>VT</t>
  </si>
  <si>
    <t>The Commissioner of Health is authorized to...(5) adopt rules for the purpose of screening chronic diseases and developmental disabilities in newborns.</t>
  </si>
  <si>
    <t>https://www.healthvermont.gov/children-youth-families/health-care-children-youth/newborn-screening</t>
  </si>
  <si>
    <t>Virginia</t>
  </si>
  <si>
    <t>VA</t>
  </si>
  <si>
    <t>New York Mid-Atlantic Caribbean Regional Genetics Network (NYMAC)</t>
  </si>
  <si>
    <t xml:space="preserve">"consistent with, but not necessarily identical to the [RUSP]" </t>
  </si>
  <si>
    <t>More than 2 years but less than 3 years, Approval by Commissioner of Health, New legislative action or change in state rules, Approval by Board of Health, Approval by Advisory Committee</t>
  </si>
  <si>
    <t>http://www.vdh.virginia.gov/newborn-screening/</t>
  </si>
  <si>
    <t>Washington</t>
  </si>
  <si>
    <t>WA</t>
  </si>
  <si>
    <t>18-48</t>
  </si>
  <si>
    <t xml:space="preserve">Determined by State Board of Health </t>
  </si>
  <si>
    <t>More than 1 year but less than 2 years, Approval by Board of Health, Approval by Advisory Committee, New legislative action or change in state rules</t>
  </si>
  <si>
    <t>https://www.doh.wa.gov/YouandYourFamily/InfantsandChildren/NewbornScreening</t>
  </si>
  <si>
    <t>West Virginia</t>
  </si>
  <si>
    <t>WV</t>
  </si>
  <si>
    <t>24  or prior to discharge</t>
  </si>
  <si>
    <t>The hospital or birthing center in which an infant is born, the parents or legal guardians, the physician attending a newborn child, or any person attending a newborn child not under the care of a physician shall require and ensure that each such child be tested for phenylketonuria, galactosemia, hypothyroidism, sickle cell anemia and certain other diseases specified by the Bureau for Public Health.</t>
  </si>
  <si>
    <t>http://www.wvdhhr.org/nbms/</t>
  </si>
  <si>
    <t>Wisconsin</t>
  </si>
  <si>
    <t>WI</t>
  </si>
  <si>
    <t>The department may direct the state laboratory to perform other tests on specimens for research and evaluation purposes related to congenital and metabolic disorders or laboratory procedures. In determining which disorders are to be added or deleted from s. DHS 115.04, the department shall seek the advice and guidance of medical consultants, staff of the state laboratory and other persons who have expertise and experience in dealing with congenital and metabolic disorders.</t>
  </si>
  <si>
    <t>Lab test implementation period 6 months-1 year, Approval by Commissioner of Health, Approval by Advisory Committee</t>
  </si>
  <si>
    <t>https://docs.legis.wisconsin.gov/statutes/statutes/253/12</t>
  </si>
  <si>
    <t>http://www.slh.wisc.edu/clinical/newborn/</t>
  </si>
  <si>
    <t>In determining which disorders are to be added or deleted from s. DHS 115.04, the department shall seek the advice and guidance of medical consultants, staff of the state laboratory and other persons who have expertise and experience in dealing with congenital and metabolic disorders.</t>
  </si>
  <si>
    <t>Wyoming</t>
  </si>
  <si>
    <t>WY</t>
  </si>
  <si>
    <t xml:space="preserve">Determined by Advisory Committee </t>
  </si>
  <si>
    <t>No, Incumbent upon contracted lab</t>
  </si>
  <si>
    <t>Approval by Advisory Committee</t>
  </si>
  <si>
    <t>35-4-801</t>
  </si>
  <si>
    <t>https://health.wyo.gov/publichealth/mch/newbornscreening/</t>
  </si>
  <si>
    <t xml:space="preserve">https://health.wyo.gov/wp-content/uploads/2020/01/Updated-Newborn-Screening-Rules-12-2019.pdf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</si>
</sst>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rgb="FF000000"/>
      <name val="Calibri"/>
    </font>
    <font>
      <sz val="11"/>
      <name val="Calibri"/>
      <family val="2"/>
    </font>
    <font>
      <b/>
      <sz val="18"/>
      <name val="Calibri"/>
      <family val="2"/>
    </font>
    <font>
      <b/>
      <sz val="12"/>
      <name val="Calibri"/>
      <family val="2"/>
    </font>
    <font>
      <sz val="12"/>
      <color rgb="FF000000"/>
      <name val="Calibri"/>
      <family val="2"/>
    </font>
    <font>
      <sz val="12"/>
      <name val="Calibri"/>
      <family val="2"/>
    </font>
    <font>
      <b/>
      <sz val="12"/>
      <color rgb="FF000000"/>
      <name val="Calibri"/>
      <family val="2"/>
    </font>
    <font>
      <u/>
      <sz val="12"/>
      <color rgb="FF0563C1"/>
      <name val="Calibri"/>
      <family val="2"/>
    </font>
    <font>
      <sz val="12"/>
      <color rgb="FF3C3E41"/>
      <name val="Calibri"/>
      <family val="2"/>
    </font>
    <font>
      <u/>
      <sz val="12"/>
      <color rgb="FF0000FF"/>
      <name val="Calibri"/>
      <family val="2"/>
    </font>
    <font>
      <u/>
      <sz val="11"/>
      <color rgb="FF0000FF"/>
      <name val="Calibri"/>
      <family val="2"/>
    </font>
    <font>
      <b/>
      <sz val="11"/>
      <name val="Calibri"/>
      <family val="2"/>
    </font>
    <font>
      <u/>
      <sz val="11"/>
      <color theme="10"/>
      <name val="Calibri"/>
      <family val="2"/>
    </font>
    <font>
      <sz val="11"/>
      <color rgb="FF000000"/>
      <name val="Calibri"/>
      <family val="2"/>
    </font>
    <font>
      <u/>
      <sz val="11"/>
      <color rgb="FF4472C4"/>
      <name val="Calibri"/>
      <family val="2"/>
    </font>
    <font>
      <u/>
      <sz val="11"/>
      <color theme="4"/>
      <name val="Calibri"/>
      <family val="2"/>
    </font>
    <font>
      <b/>
      <sz val="24"/>
      <color theme="0"/>
      <name val="Calibri"/>
      <family val="2"/>
    </font>
    <font>
      <u/>
      <sz val="11"/>
      <color rgb="FF842D72"/>
      <name val="Calibri"/>
      <family val="2"/>
    </font>
    <font>
      <u/>
      <sz val="11"/>
      <color rgb="FF1155CC"/>
      <name val="Calibri"/>
      <family val="2"/>
    </font>
    <font>
      <b/>
      <sz val="11"/>
      <color rgb="FF000000"/>
      <name val="Calibri"/>
      <family val="2"/>
    </font>
    <font>
      <b/>
      <sz val="12"/>
      <color theme="0"/>
      <name val="Calibri"/>
      <family val="2"/>
    </font>
    <font>
      <b/>
      <sz val="12"/>
      <color rgb="FF1F2328"/>
      <name val="Calibri"/>
      <family val="2"/>
    </font>
    <font>
      <sz val="11"/>
      <color rgb="FF444444"/>
      <name val="Calibri"/>
      <family val="2"/>
    </font>
    <font>
      <sz val="10"/>
      <color rgb="FF444444"/>
      <name val="Calibri"/>
      <family val="2"/>
    </font>
  </fonts>
  <fills count="13">
    <fill>
      <patternFill patternType="none"/>
    </fill>
    <fill>
      <patternFill patternType="gray125"/>
    </fill>
    <fill>
      <patternFill patternType="solid">
        <fgColor rgb="FFFFFFFF"/>
        <bgColor rgb="FFFFFFFF"/>
      </patternFill>
    </fill>
    <fill>
      <patternFill patternType="solid">
        <fgColor rgb="FFFFFFFF"/>
        <bgColor indexed="64"/>
      </patternFill>
    </fill>
    <fill>
      <patternFill patternType="solid">
        <fgColor rgb="FFD9E1F2"/>
        <bgColor indexed="64"/>
      </patternFill>
    </fill>
    <fill>
      <patternFill patternType="solid">
        <fgColor theme="0"/>
        <bgColor indexed="64"/>
      </patternFill>
    </fill>
    <fill>
      <patternFill patternType="solid">
        <fgColor theme="0"/>
        <bgColor rgb="FFFFFFFF"/>
      </patternFill>
    </fill>
    <fill>
      <patternFill patternType="solid">
        <fgColor rgb="FF0090BC"/>
        <bgColor indexed="64"/>
      </patternFill>
    </fill>
    <fill>
      <patternFill patternType="solid">
        <fgColor rgb="FF00BBF6"/>
        <bgColor indexed="64"/>
      </patternFill>
    </fill>
    <fill>
      <patternFill patternType="solid">
        <fgColor rgb="FFFC4C02"/>
        <bgColor indexed="64"/>
      </patternFill>
    </fill>
    <fill>
      <patternFill patternType="solid">
        <fgColor theme="5" tint="0.79998168889431442"/>
        <bgColor indexed="64"/>
      </patternFill>
    </fill>
    <fill>
      <patternFill patternType="solid">
        <fgColor theme="0"/>
        <bgColor rgb="FFD9D9D9"/>
      </patternFill>
    </fill>
    <fill>
      <patternFill patternType="solid">
        <fgColor theme="0" tint="-0.14999847407452621"/>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theme="2"/>
      </left>
      <right style="thin">
        <color theme="2"/>
      </right>
      <top style="thin">
        <color theme="2"/>
      </top>
      <bottom style="thin">
        <color theme="2"/>
      </bottom>
      <diagonal/>
    </border>
    <border>
      <left style="thin">
        <color theme="2"/>
      </left>
      <right style="thin">
        <color theme="2"/>
      </right>
      <top/>
      <bottom style="thin">
        <color theme="2"/>
      </bottom>
      <diagonal/>
    </border>
    <border>
      <left style="thin">
        <color theme="2"/>
      </left>
      <right style="thin">
        <color theme="2"/>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theme="2"/>
      </right>
      <top style="thin">
        <color theme="2"/>
      </top>
      <bottom style="thin">
        <color theme="2"/>
      </bottom>
      <diagonal/>
    </border>
    <border>
      <left/>
      <right/>
      <top style="thin">
        <color rgb="FF000000"/>
      </top>
      <bottom style="thin">
        <color rgb="FF000000"/>
      </bottom>
      <diagonal/>
    </border>
    <border>
      <left/>
      <right style="thin">
        <color rgb="FF000000"/>
      </right>
      <top/>
      <bottom/>
      <diagonal/>
    </border>
    <border>
      <left style="thin">
        <color rgb="FF000000"/>
      </left>
      <right style="thin">
        <color indexed="64"/>
      </right>
      <top style="thin">
        <color rgb="FF000000"/>
      </top>
      <bottom style="thin">
        <color rgb="FF000000"/>
      </bottom>
      <diagonal/>
    </border>
  </borders>
  <cellStyleXfs count="2">
    <xf numFmtId="0" fontId="0" fillId="0" borderId="0"/>
    <xf numFmtId="0" fontId="12" fillId="0" borderId="0" applyNumberFormat="0" applyFill="0" applyBorder="0" applyAlignment="0" applyProtection="0"/>
  </cellStyleXfs>
  <cellXfs count="79">
    <xf numFmtId="0" fontId="0" fillId="0" borderId="0" xfId="0"/>
    <xf numFmtId="0" fontId="13" fillId="0" borderId="0" xfId="0" applyFont="1"/>
    <xf numFmtId="0" fontId="11" fillId="0" borderId="0" xfId="0" applyFont="1"/>
    <xf numFmtId="0" fontId="1" fillId="2" borderId="0" xfId="0" applyFont="1" applyFill="1"/>
    <xf numFmtId="0" fontId="5"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2" borderId="3" xfId="0" applyFont="1" applyFill="1" applyBorder="1"/>
    <xf numFmtId="0" fontId="0" fillId="0" borderId="5" xfId="0" applyBorder="1"/>
    <xf numFmtId="0" fontId="0" fillId="0" borderId="4" xfId="0" applyBorder="1"/>
    <xf numFmtId="0" fontId="0" fillId="0" borderId="3" xfId="0" applyBorder="1"/>
    <xf numFmtId="0" fontId="1" fillId="2" borderId="8" xfId="0" applyFont="1" applyFill="1" applyBorder="1"/>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5" fillId="0" borderId="6" xfId="0" applyFont="1" applyBorder="1" applyAlignment="1">
      <alignment horizontal="center" vertical="center" wrapText="1"/>
    </xf>
    <xf numFmtId="0" fontId="1" fillId="5" borderId="1" xfId="1" applyFont="1" applyFill="1" applyBorder="1" applyAlignment="1">
      <alignment horizontal="center" vertical="center" wrapText="1"/>
    </xf>
    <xf numFmtId="0" fontId="5"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15" fillId="5" borderId="1" xfId="1" applyFont="1" applyFill="1" applyBorder="1" applyAlignment="1">
      <alignment horizontal="center" vertical="center" wrapText="1"/>
    </xf>
    <xf numFmtId="0" fontId="9"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14" fillId="5" borderId="1" xfId="1" applyFont="1" applyFill="1" applyBorder="1" applyAlignment="1">
      <alignment horizontal="center" vertical="center" wrapText="1"/>
    </xf>
    <xf numFmtId="0" fontId="0" fillId="5" borderId="0" xfId="0" applyFill="1"/>
    <xf numFmtId="0" fontId="3" fillId="5"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 fillId="0" borderId="0" xfId="0" applyFont="1" applyAlignment="1">
      <alignment horizontal="center" vertical="center" wrapText="1"/>
    </xf>
    <xf numFmtId="0" fontId="15" fillId="0" borderId="1" xfId="1" applyFont="1" applyFill="1" applyBorder="1" applyAlignment="1">
      <alignment horizontal="center" vertical="center" wrapText="1"/>
    </xf>
    <xf numFmtId="0" fontId="2" fillId="8" borderId="1" xfId="0" applyFont="1" applyFill="1" applyBorder="1" applyAlignment="1">
      <alignment vertical="center" wrapText="1"/>
    </xf>
    <xf numFmtId="0" fontId="2" fillId="8" borderId="7" xfId="0" applyFont="1" applyFill="1" applyBorder="1" applyAlignment="1">
      <alignment horizontal="center" vertical="center" wrapText="1"/>
    </xf>
    <xf numFmtId="49" fontId="6" fillId="10" borderId="1" xfId="0" applyNumberFormat="1" applyFont="1" applyFill="1" applyBorder="1" applyAlignment="1">
      <alignment horizontal="center" vertical="center"/>
    </xf>
    <xf numFmtId="0" fontId="6" fillId="10"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10" borderId="0" xfId="0" applyFont="1" applyFill="1" applyAlignment="1">
      <alignment horizontal="center" vertical="center" wrapText="1"/>
    </xf>
    <xf numFmtId="0" fontId="3" fillId="11"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5"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7" fillId="6"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9" fillId="0" borderId="0" xfId="0" applyFont="1"/>
    <xf numFmtId="0" fontId="20" fillId="9" borderId="1"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12" fillId="0" borderId="1" xfId="1" applyFill="1" applyBorder="1" applyAlignment="1">
      <alignment horizontal="center" vertical="center" wrapText="1"/>
    </xf>
    <xf numFmtId="0" fontId="12" fillId="5" borderId="1" xfId="1" applyFill="1" applyBorder="1" applyAlignment="1">
      <alignment horizontal="center" vertical="center" wrapText="1"/>
    </xf>
    <xf numFmtId="0" fontId="13" fillId="0" borderId="11" xfId="0" applyFont="1" applyBorder="1"/>
    <xf numFmtId="0" fontId="12" fillId="0" borderId="1" xfId="1" applyBorder="1" applyAlignment="1">
      <alignment wrapText="1"/>
    </xf>
    <xf numFmtId="0" fontId="13" fillId="0" borderId="1" xfId="0" applyFont="1" applyBorder="1"/>
    <xf numFmtId="0" fontId="12" fillId="0" borderId="0" xfId="1" applyFill="1" applyAlignment="1">
      <alignment wrapText="1"/>
    </xf>
    <xf numFmtId="0" fontId="12" fillId="5" borderId="0" xfId="1" applyFill="1" applyAlignment="1">
      <alignment horizontal="center" vertical="center"/>
    </xf>
    <xf numFmtId="0" fontId="12" fillId="0" borderId="1" xfId="1" applyBorder="1" applyAlignment="1">
      <alignment horizontal="center" vertical="center" wrapText="1"/>
    </xf>
    <xf numFmtId="0" fontId="13" fillId="0" borderId="0" xfId="0" applyFont="1" applyAlignment="1">
      <alignment horizontal="center" vertical="center" wrapText="1"/>
    </xf>
    <xf numFmtId="0" fontId="12" fillId="0" borderId="0" xfId="1" applyBorder="1" applyAlignment="1">
      <alignment horizontal="center" vertical="center"/>
    </xf>
    <xf numFmtId="0" fontId="12" fillId="0" borderId="1" xfId="1" applyFill="1" applyBorder="1" applyAlignment="1">
      <alignment wrapText="1"/>
    </xf>
    <xf numFmtId="0" fontId="12" fillId="5" borderId="1" xfId="1" applyFill="1" applyBorder="1" applyAlignment="1">
      <alignment vertical="center" wrapText="1"/>
    </xf>
    <xf numFmtId="0" fontId="13" fillId="0" borderId="0" xfId="0" applyFont="1" applyAlignment="1">
      <alignment horizontal="center" vertical="center"/>
    </xf>
    <xf numFmtId="0" fontId="12" fillId="0" borderId="1" xfId="1" applyFill="1" applyBorder="1" applyAlignment="1">
      <alignment horizontal="justify" vertical="center" wrapText="1"/>
    </xf>
    <xf numFmtId="0" fontId="12" fillId="0" borderId="1" xfId="1" applyFill="1" applyBorder="1" applyAlignment="1">
      <alignment vertical="center" wrapText="1"/>
    </xf>
    <xf numFmtId="0" fontId="22" fillId="0" borderId="0" xfId="0" applyFont="1" applyAlignment="1">
      <alignment horizontal="center" vertical="center" wrapText="1"/>
    </xf>
    <xf numFmtId="0" fontId="21" fillId="5" borderId="2" xfId="0" applyFont="1" applyFill="1" applyBorder="1" applyAlignment="1">
      <alignment horizontal="center" vertical="center" wrapText="1"/>
    </xf>
    <xf numFmtId="0" fontId="12" fillId="0" borderId="1" xfId="1" applyFill="1" applyBorder="1" applyAlignment="1">
      <alignment horizontal="center" wrapText="1"/>
    </xf>
    <xf numFmtId="0" fontId="12" fillId="0" borderId="0" xfId="1" applyFill="1" applyAlignment="1">
      <alignment horizontal="center" vertical="center" wrapText="1"/>
    </xf>
    <xf numFmtId="0" fontId="21" fillId="0" borderId="2" xfId="0" applyFont="1" applyBorder="1" applyAlignment="1">
      <alignment horizontal="center" vertical="center" wrapText="1"/>
    </xf>
    <xf numFmtId="0" fontId="23" fillId="5" borderId="0" xfId="0" applyFont="1" applyFill="1" applyAlignment="1">
      <alignment horizontal="center" vertical="center" wrapText="1"/>
    </xf>
    <xf numFmtId="0" fontId="12" fillId="0" borderId="0" xfId="1" applyFill="1" applyAlignment="1">
      <alignment horizontal="center" vertical="center"/>
    </xf>
    <xf numFmtId="0" fontId="12" fillId="5" borderId="0" xfId="1" applyFill="1" applyAlignment="1">
      <alignment horizontal="center" vertical="center" wrapText="1"/>
    </xf>
    <xf numFmtId="0" fontId="6" fillId="0" borderId="0" xfId="0" applyFont="1" applyAlignment="1">
      <alignment horizontal="center" vertical="center" wrapText="1"/>
    </xf>
    <xf numFmtId="0" fontId="13" fillId="5" borderId="1" xfId="0" applyFont="1" applyFill="1" applyBorder="1"/>
    <xf numFmtId="0" fontId="19" fillId="0" borderId="0" xfId="0" applyFont="1" applyAlignment="1">
      <alignment horizontal="center" vertical="center" wrapText="1"/>
    </xf>
    <xf numFmtId="0" fontId="2" fillId="8" borderId="6"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0" fillId="0" borderId="0" xfId="0"/>
    <xf numFmtId="0" fontId="16" fillId="7" borderId="6" xfId="0" applyFont="1" applyFill="1" applyBorder="1" applyAlignment="1">
      <alignment vertical="center" wrapText="1"/>
    </xf>
    <xf numFmtId="0" fontId="16" fillId="7" borderId="9" xfId="0" applyFont="1" applyFill="1" applyBorder="1" applyAlignment="1">
      <alignment vertical="center" wrapText="1"/>
    </xf>
    <xf numFmtId="0" fontId="16" fillId="7" borderId="7" xfId="0" applyFont="1" applyFill="1" applyBorder="1" applyAlignment="1">
      <alignment vertical="center" wrapText="1"/>
    </xf>
    <xf numFmtId="0" fontId="6" fillId="12" borderId="0" xfId="0" applyFont="1" applyFill="1" applyAlignment="1">
      <alignment horizontal="center" vertical="center"/>
    </xf>
    <xf numFmtId="0" fontId="6" fillId="12" borderId="10"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FC4C02"/>
      <color rgb="FF00BBF6"/>
      <color rgb="FF0090BC"/>
      <color rgb="FFFCC5C5"/>
      <color rgb="FFFF00C3"/>
      <color rgb="FFFF87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149679</xdr:colOff>
      <xdr:row>0</xdr:row>
      <xdr:rowOff>54428</xdr:rowOff>
    </xdr:from>
    <xdr:ext cx="2593730" cy="1023377"/>
    <xdr:pic>
      <xdr:nvPicPr>
        <xdr:cNvPr id="3" name="image1.jpg">
          <a:extLst>
            <a:ext uri="{FF2B5EF4-FFF2-40B4-BE49-F238E27FC236}">
              <a16:creationId xmlns:a16="http://schemas.microsoft.com/office/drawing/2014/main" id="{7B375C72-3C17-4DA3-A9CC-40CD25AC7AFF}"/>
            </a:ext>
          </a:extLst>
        </xdr:cNvPr>
        <xdr:cNvPicPr preferRelativeResize="0"/>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49679" y="54428"/>
          <a:ext cx="2593730" cy="1023377"/>
        </a:xfrm>
        <a:prstGeom prst="rect">
          <a:avLst/>
        </a:prstGeom>
        <a:noFill/>
      </xdr:spPr>
    </xdr:pic>
    <xdr:clientData fLocksWithSheet="0"/>
  </xdr:oneCellAnchor>
</xdr:wsDr>
</file>

<file path=xl/persons/person.xml><?xml version="1.0" encoding="utf-8"?>
<personList xmlns="http://schemas.microsoft.com/office/spreadsheetml/2018/threadedcomments" xmlns:x="http://schemas.openxmlformats.org/spreadsheetml/2006/main">
  <person displayName="Allison Herrity" id="{AEE0179E-B231-4B7C-AAF1-4E22CE375961}" userId="aherrity@rarediseases.org" providerId="PeoplePicker"/>
  <person displayName="Hayley Mason" id="{AA803A55-06FF-4EFF-A695-413E9CDF3906}" userId="S::hmason@rarediseases.org::884d95ed-28d4-4578-afae-56aab16e3e4f" providerId="AD"/>
  <person displayName="Emily Cerbone" id="{0EF16437-42FE-415D-9667-1DA129247AA4}" userId="S::ecerbone@rarediseases.org::09c7d310-5cbd-47b6-ac78-ec24460dffae" providerId="AD"/>
  <person displayName="Guest User" id="{60095C2C-01A1-4CE3-9724-70866B3BCB35}" userId="S::urn:spo:anon#bb29406b91d17e69bee1f129c4d90f76b8a052c34eb3796b17751ec9183caaf5::"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Q5" dT="2024-12-16T21:20:13.14" personId="{0EF16437-42FE-415D-9667-1DA129247AA4}" id="{3BD71681-FA16-4E4E-BBE6-C64F205113AF}">
    <text>404 error</text>
  </threadedComment>
  <threadedComment ref="Q5" dT="2024-12-18T15:24:50.52" personId="{60095C2C-01A1-4CE3-9724-70866B3BCB35}" id="{BFD8ECFD-C198-4F78-A2A7-86BC0BA4A750}" parentId="{3BD71681-FA16-4E4E-BBE6-C64F205113AF}">
    <text>Relinked</text>
  </threadedComment>
  <threadedComment ref="Q8" dT="2024-12-16T21:24:22.39" personId="{0EF16437-42FE-415D-9667-1DA129247AA4}" id="{B0BFDB65-BAE0-49EC-94B9-059FFA228623}">
    <text>Page not found</text>
  </threadedComment>
  <threadedComment ref="Q8" dT="2024-12-18T15:28:55.25" personId="{60095C2C-01A1-4CE3-9724-70866B3BCB35}" id="{F7EA4BF6-4F25-40CC-92A6-1B35287CFEFF}" parentId="{B0BFDB65-BAE0-49EC-94B9-059FFA228623}">
    <text>Relinked</text>
  </threadedComment>
  <threadedComment ref="Q21" dT="2024-12-16T21:42:16.43" personId="{0EF16437-42FE-415D-9667-1DA129247AA4}" id="{A95FB59A-EBCA-4757-ABC9-9D523FF09419}">
    <text>error message</text>
  </threadedComment>
  <threadedComment ref="Q21" dT="2024-12-18T16:09:05.36" personId="{60095C2C-01A1-4CE3-9724-70866B3BCB35}" id="{426C6E2F-74EA-464F-BE15-674C18A7ADE2}" parentId="{A95FB59A-EBCA-4757-ABC9-9D523FF09419}">
    <text>it's not letting me edit the link but the link is: https://sos.ks.gov/publications/pubs_kar_Regs.aspx?KAR=28-4-501&amp;Srch=Y</text>
  </threadedComment>
  <threadedComment ref="T21" dT="2024-12-16T21:42:58.15" personId="{0EF16437-42FE-415D-9667-1DA129247AA4}" id="{F04A741F-F5C0-47C5-9507-40A1C5E012DE}">
    <text>error message</text>
  </threadedComment>
  <threadedComment ref="T21" dT="2024-12-18T16:16:05.52" personId="{60095C2C-01A1-4CE3-9724-70866B3BCB35}" id="{6014A56B-4022-4271-8D57-3A0E3120928C}" parentId="{F04A741F-F5C0-47C5-9507-40A1C5E012DE}">
    <text>Updated</text>
  </threadedComment>
  <threadedComment ref="G26" dT="2024-11-08T18:18:17.93" personId="{AA803A55-06FF-4EFF-A695-413E9CDF3906}" id="{C34988DE-406A-4EFF-8F83-5BAE017C0B97}">
    <text>@Allison Herrity I see 32 on newsteps</text>
    <mentions>
      <mention mentionpersonId="{AEE0179E-B231-4B7C-AAF1-4E22CE375961}" mentionId="{4A9D15E9-0CA8-4B6E-A5E2-6772ED6C9A11}" startIndex="0" length="16"/>
    </mentions>
  </threadedComment>
  <threadedComment ref="T29" dT="2024-12-16T21:50:49.90" personId="{0EF16437-42FE-415D-9667-1DA129247AA4}" id="{2D1846E8-61B4-4E43-A078-BFB01AEF5C7B}">
    <text>error message re: privacy</text>
  </threadedComment>
  <threadedComment ref="T29" dT="2024-12-18T16:15:05.88" personId="{60095C2C-01A1-4CE3-9724-70866B3BCB35}" id="{DDC8EF03-AA2F-49FA-B48F-8096AC62FD1D}" parentId="{2D1846E8-61B4-4E43-A078-BFB01AEF5C7B}">
    <text>Updated</text>
  </threadedComment>
  <threadedComment ref="Q31" dT="2024-12-16T21:54:23.45" personId="{0EF16437-42FE-415D-9667-1DA129247AA4}" id="{92671775-3605-45C5-9E87-62BE847E5F07}">
    <text>Does not go to this specific rule</text>
  </threadedComment>
  <threadedComment ref="Q31" dT="2024-12-18T16:10:41.92" personId="{60095C2C-01A1-4CE3-9724-70866B3BCB35}" id="{AB22C2E9-CC03-46A7-8434-2D74F1693F29}" parentId="{92671775-3605-45C5-9E87-62BE847E5F07}">
    <text>Also not letting me edit this one but the link is: https://rules.mt.gov/browse/collections/aec52c46-128e-4279-9068-8af5d5432d74/policies/f15cacf6-a8dd-470d-b817-0744b2729136</text>
  </threadedComment>
  <threadedComment ref="T32" dT="2024-12-16T21:55:16.32" personId="{0EF16437-42FE-415D-9667-1DA129247AA4}" id="{724B78E5-1DFA-4DD7-8E14-BD5DEB5ED821}">
    <text>404 error</text>
  </threadedComment>
  <threadedComment ref="V38" dT="2024-12-16T22:01:11.74" personId="{0EF16437-42FE-415D-9667-1DA129247AA4}" id="{44B45CF8-9F77-418B-8305-AB60A8A6E52A}">
    <text>404 error</text>
  </threadedComment>
  <threadedComment ref="T39" dT="2024-12-16T22:02:34.41" personId="{0EF16437-42FE-415D-9667-1DA129247AA4}" id="{649FBCE6-99E9-4261-9940-809E6C5E07F3}">
    <text>page not found</text>
  </threadedComment>
  <threadedComment ref="T39" dT="2024-12-18T16:13:19.86" personId="{60095C2C-01A1-4CE3-9724-70866B3BCB35}" id="{1949A54E-6926-4C39-A859-0E359D4906C5}" parentId="{649FBCE6-99E9-4261-9940-809E6C5E07F3}">
    <text>Updated</text>
  </threadedComment>
  <threadedComment ref="T45" dT="2024-12-16T22:10:50.18" personId="{0EF16437-42FE-415D-9667-1DA129247AA4}" id="{D154324C-2FAD-4679-BBBF-469398398324}">
    <text>See pop up</text>
  </threadedComment>
  <threadedComment ref="Q49" dT="2024-12-16T22:14:05.65" personId="{0EF16437-42FE-415D-9667-1DA129247AA4}" id="{92C50554-1605-4843-9DC5-DD2F761D2752}">
    <text>Redirect to https://adminrules.utah.gov/public/rule/R438-15/Current%20Rules?</text>
  </threadedComment>
  <threadedComment ref="Q51" dT="2024-12-16T22:14:55.47" personId="{0EF16437-42FE-415D-9667-1DA129247AA4}" id="{E3939D44-5AB8-4B76-8858-37965C3651B0}">
    <text>page not found</text>
  </threadedComment>
  <threadedComment ref="Q51" dT="2024-12-18T16:12:17.14" personId="{60095C2C-01A1-4CE3-9724-70866B3BCB35}" id="{54F056DE-ED22-4718-9104-2E6251570484}" parentId="{E3939D44-5AB8-4B76-8858-37965C3651B0}">
    <text>https://www.law.cornell.edu/regulations/vermont/13-057-Code-Vt-R-13-140-057-X</text>
  </threadedComment>
  <threadedComment ref="G53" dT="2024-11-08T18:21:03.76" personId="{AA803A55-06FF-4EFF-A695-413E9CDF3906}" id="{E03F957A-2FC4-4F54-9CFB-09B04CA42E96}">
    <text>@Allison Herrity seeing 34 on newsteps</text>
    <mentions>
      <mention mentionpersonId="{AEE0179E-B231-4B7C-AAF1-4E22CE375961}" mentionId="{6C83752B-53CA-4B0E-9C13-B6D926D884B9}" startIndex="0" length="16"/>
    </mentions>
  </threadedComment>
</ThreadedComments>
</file>

<file path=xl/worksheets/_rels/sheet1.xml.rels><?xml version="1.0" encoding="UTF-8" standalone="yes"?>
<Relationships xmlns="http://schemas.openxmlformats.org/package/2006/relationships"><Relationship Id="rId117" Type="http://schemas.openxmlformats.org/officeDocument/2006/relationships/hyperlink" Target="https://legislature.vermont.gov/statutes/section/18/003/00115" TargetMode="External"/><Relationship Id="rId21" Type="http://schemas.openxmlformats.org/officeDocument/2006/relationships/hyperlink" Target="https://idph.iowa.gov/newborn-screening" TargetMode="External"/><Relationship Id="rId42" Type="http://schemas.openxmlformats.org/officeDocument/2006/relationships/hyperlink" Target="https://www.tn.gov/newbornscreening" TargetMode="External"/><Relationship Id="rId63" Type="http://schemas.openxmlformats.org/officeDocument/2006/relationships/hyperlink" Target="https://portal.ct.gov/DPH/Laboratory/Newborn-Screening/CT-NBS---Laws-and-Regulations" TargetMode="External"/><Relationship Id="rId84" Type="http://schemas.openxmlformats.org/officeDocument/2006/relationships/hyperlink" Target="https://www.maine.gov/sos/cec/rules/10/144/144c279.doc" TargetMode="External"/><Relationship Id="rId138" Type="http://schemas.openxmlformats.org/officeDocument/2006/relationships/hyperlink" Target="https://www.nj.gov/health/fhs/nbs/documents/administrative_code_nbs.pdf" TargetMode="External"/><Relationship Id="rId159" Type="http://schemas.openxmlformats.org/officeDocument/2006/relationships/hyperlink" Target="https://malegislature.gov/Laws/GeneralLaws/PartI/TitleXVI/Chapter111/Section110A" TargetMode="External"/><Relationship Id="rId170" Type="http://schemas.openxmlformats.org/officeDocument/2006/relationships/printerSettings" Target="../printerSettings/printerSettings1.bin"/><Relationship Id="rId107" Type="http://schemas.openxmlformats.org/officeDocument/2006/relationships/hyperlink" Target="https://www.oscn.net/applications/oscn/DeliverDocument.asp?citeid=98097" TargetMode="External"/><Relationship Id="rId11" Type="http://schemas.openxmlformats.org/officeDocument/2006/relationships/hyperlink" Target="https://www.sos.state.co.us/CCR/GenerateRulePdf.do?ruleVersionId=6765&amp;fileName=5%20CCR%201005-4" TargetMode="External"/><Relationship Id="rId32" Type="http://schemas.openxmlformats.org/officeDocument/2006/relationships/hyperlink" Target="https://nmhealth.org/about/phd/fhb/cms/nbgs/" TargetMode="External"/><Relationship Id="rId53" Type="http://schemas.openxmlformats.org/officeDocument/2006/relationships/hyperlink" Target="http://dhss.alaska.gov/dph/wcfh/Pages/bloodspot/default.aspx" TargetMode="External"/><Relationship Id="rId74" Type="http://schemas.openxmlformats.org/officeDocument/2006/relationships/hyperlink" Target="https://legislature.idaho.gov/statutesrules/idstat/Title39/T39CH9/SECT39-910/" TargetMode="External"/><Relationship Id="rId128" Type="http://schemas.openxmlformats.org/officeDocument/2006/relationships/hyperlink" Target="https://iga.in.gov/laws/2023/ic/titles/16" TargetMode="External"/><Relationship Id="rId149" Type="http://schemas.openxmlformats.org/officeDocument/2006/relationships/hyperlink" Target="https://www.michigan.gov/mdhhs/adult-child-serv/childrenfamilies/hereditary" TargetMode="External"/><Relationship Id="rId5" Type="http://schemas.openxmlformats.org/officeDocument/2006/relationships/hyperlink" Target="https://legiscan.com/AZ/text/SB1824/id/2422614" TargetMode="External"/><Relationship Id="rId95" Type="http://schemas.openxmlformats.org/officeDocument/2006/relationships/hyperlink" Target="https://nebraskalegislature.gov/laws/statutes.php?statute=71-519" TargetMode="External"/><Relationship Id="rId160" Type="http://schemas.openxmlformats.org/officeDocument/2006/relationships/hyperlink" Target="https://search-prod.lis.state.oh.us/api/v2/general_assembly_134/legislation/hb110/07_EN/pdf/" TargetMode="External"/><Relationship Id="rId22" Type="http://schemas.openxmlformats.org/officeDocument/2006/relationships/hyperlink" Target="https://www.kdhe.ks.gov/1025/Newborn-Screening" TargetMode="External"/><Relationship Id="rId43" Type="http://schemas.openxmlformats.org/officeDocument/2006/relationships/hyperlink" Target="http://www.dshs.state.tx.us/lab/newbornscreening.shtm" TargetMode="External"/><Relationship Id="rId64" Type="http://schemas.openxmlformats.org/officeDocument/2006/relationships/hyperlink" Target="https://portal.ct.gov/DPH/Laboratory/Newborn-Screening/Newborn-Screening-Program" TargetMode="External"/><Relationship Id="rId118" Type="http://schemas.openxmlformats.org/officeDocument/2006/relationships/hyperlink" Target="https://law.lis.virginia.gov/vacodefull/title32.1/chapter2/article7/" TargetMode="External"/><Relationship Id="rId139" Type="http://schemas.openxmlformats.org/officeDocument/2006/relationships/hyperlink" Target="https://www.pa.gov/content/dam/copapwp-pagov/en/health/documents/topics/documents/programs/infant-and-children-health/2020%20Act%20133.pdf" TargetMode="External"/><Relationship Id="rId85" Type="http://schemas.openxmlformats.org/officeDocument/2006/relationships/hyperlink" Target="https://www.maine.gov/sos/cec/rules/10/144/144c283.docx" TargetMode="External"/><Relationship Id="rId150" Type="http://schemas.openxmlformats.org/officeDocument/2006/relationships/hyperlink" Target="https://advance.lexis.com/api/document/collection/statutes-legislation/id/6515-NJF3-CH1B-T07R-00008-00?cite=Miss.%20Code%20Ann.%20%C2%A7%2041-21-201&amp;context=1000516" TargetMode="External"/><Relationship Id="rId171" Type="http://schemas.openxmlformats.org/officeDocument/2006/relationships/drawing" Target="../drawings/drawing1.xml"/><Relationship Id="rId12" Type="http://schemas.openxmlformats.org/officeDocument/2006/relationships/hyperlink" Target="https://www.nemours.org/services/support/naidhcsupport/newborn-screening.html" TargetMode="External"/><Relationship Id="rId33" Type="http://schemas.openxmlformats.org/officeDocument/2006/relationships/hyperlink" Target="https://www.wadsworth.org/programs/newborn/screening" TargetMode="External"/><Relationship Id="rId108" Type="http://schemas.openxmlformats.org/officeDocument/2006/relationships/hyperlink" Target="https://www.oscn.net/applications/oscn/DeliverDocument.asp?citeid=98097" TargetMode="External"/><Relationship Id="rId129" Type="http://schemas.openxmlformats.org/officeDocument/2006/relationships/hyperlink" Target="https://revisor.mo.gov/main/OneSection.aspx?section=191.332&amp;bid=34728&amp;hl=" TargetMode="External"/><Relationship Id="rId54" Type="http://schemas.openxmlformats.org/officeDocument/2006/relationships/hyperlink" Target="https://www.akleg.gov/basis/statutes.asp" TargetMode="External"/><Relationship Id="rId75" Type="http://schemas.openxmlformats.org/officeDocument/2006/relationships/hyperlink" Target="https://www.ilga.gov/legislation/ilcs/ilcs3.asp?ActID=1546&amp;ChapterID=35" TargetMode="External"/><Relationship Id="rId96" Type="http://schemas.openxmlformats.org/officeDocument/2006/relationships/hyperlink" Target="https://www.leg.state.nv.us/nrs/nrs-442.html" TargetMode="External"/><Relationship Id="rId140" Type="http://schemas.openxmlformats.org/officeDocument/2006/relationships/hyperlink" Target="https://rules.sos.ri.gov/regulations/part/216-20-05-1" TargetMode="External"/><Relationship Id="rId161" Type="http://schemas.openxmlformats.org/officeDocument/2006/relationships/hyperlink" Target="https://search-prod.lis.state.oh.us/api/v2/general_assembly_134/legislation/hb110/07_EN/pdf/" TargetMode="External"/><Relationship Id="rId1" Type="http://schemas.openxmlformats.org/officeDocument/2006/relationships/hyperlink" Target="http://www.alabamapublichealth.gov/newbornscreening/laws.html" TargetMode="External"/><Relationship Id="rId6" Type="http://schemas.openxmlformats.org/officeDocument/2006/relationships/hyperlink" Target="https://apps.azsos.gov/public_services/Title_09/9-13.pdf" TargetMode="External"/><Relationship Id="rId23" Type="http://schemas.openxmlformats.org/officeDocument/2006/relationships/hyperlink" Target="https://ldh.la.gov/index.cfm/page/3859" TargetMode="External"/><Relationship Id="rId28" Type="http://schemas.openxmlformats.org/officeDocument/2006/relationships/hyperlink" Target="https://health.mo.gov/living/families/genetics/newbornscreening/" TargetMode="External"/><Relationship Id="rId49" Type="http://schemas.openxmlformats.org/officeDocument/2006/relationships/hyperlink" Target="http://www.wvdhhr.org/nbms/" TargetMode="External"/><Relationship Id="rId114" Type="http://schemas.openxmlformats.org/officeDocument/2006/relationships/hyperlink" Target="https://statutes.capitol.texas.gov/Docs/HS/pdf/HS.33.pdf" TargetMode="External"/><Relationship Id="rId119" Type="http://schemas.openxmlformats.org/officeDocument/2006/relationships/hyperlink" Target="https://app.leg.wa.gov/RCW/default.aspx?cite=70.83.020" TargetMode="External"/><Relationship Id="rId44" Type="http://schemas.openxmlformats.org/officeDocument/2006/relationships/hyperlink" Target="https://legiscan.com/TX/bill/SB747/2019" TargetMode="External"/><Relationship Id="rId60" Type="http://schemas.openxmlformats.org/officeDocument/2006/relationships/hyperlink" Target="https://www.colorado.gov/pacific/cdphe/newbornscreening" TargetMode="External"/><Relationship Id="rId65" Type="http://schemas.openxmlformats.org/officeDocument/2006/relationships/hyperlink" Target="https://regulations.delaware.gov/AdminCode/title16/Department%20of%20Health%20and%20Social%20Services/Division%20of%20Public%20Health/Family%20Health%20Services/4107.pdf" TargetMode="External"/><Relationship Id="rId81" Type="http://schemas.openxmlformats.org/officeDocument/2006/relationships/hyperlink" Target="https://www.legis.la.gov/legis/Law.aspx?d=965044" TargetMode="External"/><Relationship Id="rId86" Type="http://schemas.openxmlformats.org/officeDocument/2006/relationships/hyperlink" Target="http://mgaleg.maryland.gov/2020RS/Statute_Google/ghg/13-111.pdf" TargetMode="External"/><Relationship Id="rId130" Type="http://schemas.openxmlformats.org/officeDocument/2006/relationships/hyperlink" Target="https://www.scstatehouse.gov/code/t44c037.php" TargetMode="External"/><Relationship Id="rId135" Type="http://schemas.openxmlformats.org/officeDocument/2006/relationships/hyperlink" Target="https://health.wyo.gov/publichealth/mch/newbornscreening/" TargetMode="External"/><Relationship Id="rId151" Type="http://schemas.openxmlformats.org/officeDocument/2006/relationships/hyperlink" Target="https://advance.lexis.com/api/document/collection/statutes-legislation/id/6515-NJF3-CH1B-T07R-00008-00?cite=Miss.%20Code%20Ann.%20%C2%A7%2041-21-201&amp;context=1000516" TargetMode="External"/><Relationship Id="rId156" Type="http://schemas.openxmlformats.org/officeDocument/2006/relationships/hyperlink" Target="https://portal.ct.gov/DPH/Laboratory/Newborn-Screening/NBS---Parents---FAQs" TargetMode="External"/><Relationship Id="rId172" Type="http://schemas.openxmlformats.org/officeDocument/2006/relationships/vmlDrawing" Target="../drawings/vmlDrawing1.vml"/><Relationship Id="rId13" Type="http://schemas.openxmlformats.org/officeDocument/2006/relationships/hyperlink" Target="https://delcode.delaware.gov/title16/c008c/" TargetMode="External"/><Relationship Id="rId18" Type="http://schemas.openxmlformats.org/officeDocument/2006/relationships/hyperlink" Target="http://dph.illinois.gov/topics-services/life-stages-populations/newborn-screening" TargetMode="External"/><Relationship Id="rId39" Type="http://schemas.openxmlformats.org/officeDocument/2006/relationships/hyperlink" Target="http://health.ri.gov/programs/detail.php?pgm_id=21/index.php" TargetMode="External"/><Relationship Id="rId109" Type="http://schemas.openxmlformats.org/officeDocument/2006/relationships/hyperlink" Target="https://www.oregonlaws.org/ors/433.285" TargetMode="External"/><Relationship Id="rId34" Type="http://schemas.openxmlformats.org/officeDocument/2006/relationships/hyperlink" Target="https://slph.dph.ncdhhs.gov/newborn/" TargetMode="External"/><Relationship Id="rId50" Type="http://schemas.openxmlformats.org/officeDocument/2006/relationships/hyperlink" Target="http://www.slh.wisc.edu/clinical/newborn/" TargetMode="External"/><Relationship Id="rId55" Type="http://schemas.openxmlformats.org/officeDocument/2006/relationships/hyperlink" Target="https://aws.state.ak.us/OnlinePublicNotices/Notices/Attachment.aspx?id=112670" TargetMode="External"/><Relationship Id="rId76" Type="http://schemas.openxmlformats.org/officeDocument/2006/relationships/hyperlink" Target="http://iga.in.gov/legislative/2018/bills/house/1017" TargetMode="External"/><Relationship Id="rId97" Type="http://schemas.openxmlformats.org/officeDocument/2006/relationships/hyperlink" Target="https://www.leg.state.nv.us/nrs/nrs-442.html" TargetMode="External"/><Relationship Id="rId104" Type="http://schemas.openxmlformats.org/officeDocument/2006/relationships/hyperlink" Target="https://www.nysenate.gov/legislation/laws/PBH/2500-A" TargetMode="External"/><Relationship Id="rId120" Type="http://schemas.openxmlformats.org/officeDocument/2006/relationships/hyperlink" Target="https://code.wvlegislature.gov/16-22-3/" TargetMode="External"/><Relationship Id="rId125" Type="http://schemas.openxmlformats.org/officeDocument/2006/relationships/hyperlink" Target="https://code.dccouncil.gov/us/dc/council/code/sections/7-858.02" TargetMode="External"/><Relationship Id="rId141" Type="http://schemas.openxmlformats.org/officeDocument/2006/relationships/hyperlink" Target="http://www.pacodeandbulletin.gov/" TargetMode="External"/><Relationship Id="rId146" Type="http://schemas.openxmlformats.org/officeDocument/2006/relationships/hyperlink" Target="https://www.legis.la.gov/legis/Law.aspx?d=965044" TargetMode="External"/><Relationship Id="rId167" Type="http://schemas.openxmlformats.org/officeDocument/2006/relationships/hyperlink" Target="https://oklahoma.gov/health/services/children-family-health/screening-and-special-services/newborn-screening-program.html" TargetMode="External"/><Relationship Id="rId7" Type="http://schemas.openxmlformats.org/officeDocument/2006/relationships/hyperlink" Target="http://170.94.37.152/REGS/007.16.07-001F-9524.pdf" TargetMode="External"/><Relationship Id="rId71" Type="http://schemas.openxmlformats.org/officeDocument/2006/relationships/hyperlink" Target="http://rules.sos.state.ga.us/gac/511-5-5?urlRedirected=yes&amp;data=admin&amp;lookingfor=511-5-5" TargetMode="External"/><Relationship Id="rId92" Type="http://schemas.openxmlformats.org/officeDocument/2006/relationships/hyperlink" Target="https://revisor.mo.gov/main/OneSection.aspx?section=191.332&amp;bid=34728&amp;hl=" TargetMode="External"/><Relationship Id="rId162" Type="http://schemas.openxmlformats.org/officeDocument/2006/relationships/hyperlink" Target="https://www.arkleg.state.ar.us/Home/FTPDocument?path=%2FBills%2F2023R%2FPublic%2FHB1102.pdf" TargetMode="External"/><Relationship Id="rId2" Type="http://schemas.openxmlformats.org/officeDocument/2006/relationships/hyperlink" Target="http://www.alabamapublichealth.gov/bcl/index.html" TargetMode="External"/><Relationship Id="rId29" Type="http://schemas.openxmlformats.org/officeDocument/2006/relationships/hyperlink" Target="https://dphhs.mt.gov/ecfsd/cshs/NewbornScreeningPrograms/index" TargetMode="External"/><Relationship Id="rId24" Type="http://schemas.openxmlformats.org/officeDocument/2006/relationships/hyperlink" Target="https://health.maryland.gov/laboratories/Pages/Newborn-Screening.aspx" TargetMode="External"/><Relationship Id="rId40" Type="http://schemas.openxmlformats.org/officeDocument/2006/relationships/hyperlink" Target="https://www.scdhec.gov/health-professionals/lab-certification-services/newborn-metabolic-screening" TargetMode="External"/><Relationship Id="rId45" Type="http://schemas.openxmlformats.org/officeDocument/2006/relationships/hyperlink" Target="https://newbornscreening.health.utah.gov/" TargetMode="External"/><Relationship Id="rId66" Type="http://schemas.openxmlformats.org/officeDocument/2006/relationships/hyperlink" Target="http://www.leg.state.fl.us/statutes/index.cfm?App_mode=Display_Statute&amp;URL=0300-0399/0383/Sections/0383.14.html" TargetMode="External"/><Relationship Id="rId87" Type="http://schemas.openxmlformats.org/officeDocument/2006/relationships/hyperlink" Target="http://www.legislature.mi.gov/(S(4cx3iyjdlnyiaqpm2dblwybt))/mileg.aspx?page=GetObject&amp;objectname=mcl-333-5431" TargetMode="External"/><Relationship Id="rId110" Type="http://schemas.openxmlformats.org/officeDocument/2006/relationships/hyperlink" Target="http://webserver.rilin.state.ri.us/Statutes/title23/23-13/23-13-14.htm" TargetMode="External"/><Relationship Id="rId115" Type="http://schemas.openxmlformats.org/officeDocument/2006/relationships/hyperlink" Target="https://statutes.capitol.texas.gov/Docs/HS/htm/HS.33.htm" TargetMode="External"/><Relationship Id="rId131" Type="http://schemas.openxmlformats.org/officeDocument/2006/relationships/hyperlink" Target="https://nmonesource.com/nmos/nmac/en/item/18064/index.do" TargetMode="External"/><Relationship Id="rId136" Type="http://schemas.openxmlformats.org/officeDocument/2006/relationships/hyperlink" Target="https://www.in.gov/isdh/27437.htm" TargetMode="External"/><Relationship Id="rId157" Type="http://schemas.openxmlformats.org/officeDocument/2006/relationships/hyperlink" Target="https://advance.lexis.com/api/document/collection/statutes-legislation/id/61P5-WW41-DYDC-J1SW-00008-00?cite=C.R.S.%2025-4-1004&amp;context=1000516" TargetMode="External"/><Relationship Id="rId61" Type="http://schemas.openxmlformats.org/officeDocument/2006/relationships/hyperlink" Target="https://leg.colorado.gov/sitewide-search?search_api_views_fulltext=newborn+screening" TargetMode="External"/><Relationship Id="rId82" Type="http://schemas.openxmlformats.org/officeDocument/2006/relationships/hyperlink" Target="https://law.justia.com/codes/louisiana/2016/code-revisedstatutes/title-40/rs-40-1081.2/" TargetMode="External"/><Relationship Id="rId152" Type="http://schemas.openxmlformats.org/officeDocument/2006/relationships/hyperlink" Target="https://lis.njleg.state.nj.us/nxt/gateway.dll?f=templates&amp;fn=default.htm&amp;vid=Publish:10.1048/Enu" TargetMode="External"/><Relationship Id="rId173" Type="http://schemas.openxmlformats.org/officeDocument/2006/relationships/comments" Target="../comments1.xml"/><Relationship Id="rId19" Type="http://schemas.openxmlformats.org/officeDocument/2006/relationships/hyperlink" Target="https://iga.in.gov/laws/2023/ic/titles/16" TargetMode="External"/><Relationship Id="rId14" Type="http://schemas.openxmlformats.org/officeDocument/2006/relationships/hyperlink" Target="https://dchealth.dc.gov/service/newborn-screening" TargetMode="External"/><Relationship Id="rId30" Type="http://schemas.openxmlformats.org/officeDocument/2006/relationships/hyperlink" Target="https://www.dhhs.nh.gov/programs-services/population-health/maternal-child-health/newborn-screening-program" TargetMode="External"/><Relationship Id="rId35" Type="http://schemas.openxmlformats.org/officeDocument/2006/relationships/hyperlink" Target="https://www.hhs.nd.gov/cfs/newborn-screening" TargetMode="External"/><Relationship Id="rId56" Type="http://schemas.openxmlformats.org/officeDocument/2006/relationships/hyperlink" Target="https://legiscan.com/AZ/text/SB1824/id/2422614" TargetMode="External"/><Relationship Id="rId77" Type="http://schemas.openxmlformats.org/officeDocument/2006/relationships/hyperlink" Target="https://www.legis.iowa.gov/docs/iac/rule/10-05-2022.641.4.3.pdf" TargetMode="External"/><Relationship Id="rId100" Type="http://schemas.openxmlformats.org/officeDocument/2006/relationships/hyperlink" Target="http://www.gencourt.state.nh.us/rsa/html/x/132/132-mrg.htm" TargetMode="External"/><Relationship Id="rId105" Type="http://schemas.openxmlformats.org/officeDocument/2006/relationships/hyperlink" Target="https://www.ncleg.net/EnactedLegislation/Statutes/HTML/BySection/Chapter_130A/GS_130A-125.html" TargetMode="External"/><Relationship Id="rId126" Type="http://schemas.openxmlformats.org/officeDocument/2006/relationships/hyperlink" Target="https://dchealth.dc.gov/sites/default/files/dc/sites/doh/release_content/attachments/Notice_MetabolicCommittee.pdf" TargetMode="External"/><Relationship Id="rId147" Type="http://schemas.openxmlformats.org/officeDocument/2006/relationships/hyperlink" Target="https://mgaleg.maryland.gov/mgawebsite/Laws/StatuteText?article=ghg&amp;section=13-111&amp;enactments=True&amp;archived=False" TargetMode="External"/><Relationship Id="rId168" Type="http://schemas.openxmlformats.org/officeDocument/2006/relationships/hyperlink" Target="https://admincode.legislature.state.al.us/api/chapter/420-10-1" TargetMode="External"/><Relationship Id="rId8" Type="http://schemas.openxmlformats.org/officeDocument/2006/relationships/hyperlink" Target="http://leginfo.legislature.ca.gov/faces/codes_displayText.xhtml?lawCode=HSC&amp;division=106.&amp;title=&amp;part=5.&amp;chapter=1.&amp;article=2." TargetMode="External"/><Relationship Id="rId51" Type="http://schemas.openxmlformats.org/officeDocument/2006/relationships/hyperlink" Target="http://www.alabamapublichealth.gov/newbornscreening/" TargetMode="External"/><Relationship Id="rId72" Type="http://schemas.openxmlformats.org/officeDocument/2006/relationships/hyperlink" Target="https://dph.georgia.gov/sites/dph.georgia.gov/files/MCH/NBS/Georgia_Newborn_Screening_Manual.pdf" TargetMode="External"/><Relationship Id="rId93" Type="http://schemas.openxmlformats.org/officeDocument/2006/relationships/hyperlink" Target="https://rarediseases.org/wp-content/uploads/2023/11/ME-Administrative-Code-144c283.pdf" TargetMode="External"/><Relationship Id="rId98" Type="http://schemas.openxmlformats.org/officeDocument/2006/relationships/hyperlink" Target="http://dpbh.nv.gov/Programs/EHDI/dta/Boards/Early_Hearing_Detection_and_Intervention_-_Boards/" TargetMode="External"/><Relationship Id="rId121" Type="http://schemas.openxmlformats.org/officeDocument/2006/relationships/hyperlink" Target="https://docs.legis.wisconsin.gov/code/admin_code/dhs/110/115" TargetMode="External"/><Relationship Id="rId142" Type="http://schemas.openxmlformats.org/officeDocument/2006/relationships/hyperlink" Target="https://www.oscn.net/applications/oscn/DeliverDocument.asp?CiteID=98096" TargetMode="External"/><Relationship Id="rId163" Type="http://schemas.openxmlformats.org/officeDocument/2006/relationships/hyperlink" Target="https://casetext.com/statute/arkansas-code-of-1987/title-20-public-health-and-welfare/subtitle-2-health-and-safety/chapter-15-disease-and-disease-prevention-generally/subchapter-3-phenylketonuria-hypothyroidism-and-sickle-cell-anemia/section-20-15-304-administration-by-department-of-health" TargetMode="External"/><Relationship Id="rId3" Type="http://schemas.openxmlformats.org/officeDocument/2006/relationships/hyperlink" Target="https://www.akleg.gov/basis/statutes.asp" TargetMode="External"/><Relationship Id="rId25" Type="http://schemas.openxmlformats.org/officeDocument/2006/relationships/hyperlink" Target="https://nensp.umassmed.edu/" TargetMode="External"/><Relationship Id="rId46" Type="http://schemas.openxmlformats.org/officeDocument/2006/relationships/hyperlink" Target="https://www.healthvermont.gov/children-youth-families/health-care-children-youth/newborn-screening" TargetMode="External"/><Relationship Id="rId67" Type="http://schemas.openxmlformats.org/officeDocument/2006/relationships/hyperlink" Target="http://www.leg.state.fl.us/statutes/index.cfm?App_mode=Display_Statute&amp;URL=0300-0399/0383/Sections/0383.14.html" TargetMode="External"/><Relationship Id="rId116" Type="http://schemas.openxmlformats.org/officeDocument/2006/relationships/hyperlink" Target="https://adminrules.utah.gov/public/rule/R438-15/Current%20Rules?searchText=R438" TargetMode="External"/><Relationship Id="rId137" Type="http://schemas.openxmlformats.org/officeDocument/2006/relationships/hyperlink" Target="https://apps.legislature.ky.gov/law/statutes/statute.aspx?id=50206" TargetMode="External"/><Relationship Id="rId158" Type="http://schemas.openxmlformats.org/officeDocument/2006/relationships/hyperlink" Target="https://mgaleg.maryland.gov/mgawebsite/Laws/StatuteText?article=ghg&amp;section=13-111&amp;enactments=True&amp;archived=False" TargetMode="External"/><Relationship Id="rId20" Type="http://schemas.openxmlformats.org/officeDocument/2006/relationships/hyperlink" Target="http://www.in.gov/legislative/iac/iac_title?iact=410" TargetMode="External"/><Relationship Id="rId41" Type="http://schemas.openxmlformats.org/officeDocument/2006/relationships/hyperlink" Target="https://doh.sd.gov/topics/maternal-child-health/pregnancy-early-childhood/newborn/newborn-screening/newborn-screening-advisory-committee/" TargetMode="External"/><Relationship Id="rId62" Type="http://schemas.openxmlformats.org/officeDocument/2006/relationships/hyperlink" Target="https://portal.ct.gov/DPH/Laboratory/Newborn-Screening/Newborn-Screening-Program" TargetMode="External"/><Relationship Id="rId83" Type="http://schemas.openxmlformats.org/officeDocument/2006/relationships/hyperlink" Target="https://www.maine.gov/dhhs/mecdc/population-health/mch/cshn/bloodspot-screening/index.html" TargetMode="External"/><Relationship Id="rId88" Type="http://schemas.openxmlformats.org/officeDocument/2006/relationships/hyperlink" Target="https://www.revisor.mn.gov/statutes/cite/144.125" TargetMode="External"/><Relationship Id="rId111" Type="http://schemas.openxmlformats.org/officeDocument/2006/relationships/hyperlink" Target="https://sdlegislature.gov/Statutes/34-24-22" TargetMode="External"/><Relationship Id="rId132" Type="http://schemas.openxmlformats.org/officeDocument/2006/relationships/hyperlink" Target="https://eregulations.ct.gov/eRegsPortal/Browse/RCSA/Title_19aSubtitle_19a-55_HTML/" TargetMode="External"/><Relationship Id="rId153" Type="http://schemas.openxmlformats.org/officeDocument/2006/relationships/hyperlink" Target="https://nmonesource.com/nmos/nmsa/en/item/4384/index.do" TargetMode="External"/><Relationship Id="rId174" Type="http://schemas.microsoft.com/office/2017/10/relationships/threadedComment" Target="../threadedComments/threadedComment1.xml"/><Relationship Id="rId15" Type="http://schemas.openxmlformats.org/officeDocument/2006/relationships/hyperlink" Target="https://dph.georgia.gov/NBS" TargetMode="External"/><Relationship Id="rId36" Type="http://schemas.openxmlformats.org/officeDocument/2006/relationships/hyperlink" Target="https://odh.ohio.gov/wps/portal/gov/odh/know-our-programs/Newborn-Screening/welcome-to-newborn-screening" TargetMode="External"/><Relationship Id="rId57" Type="http://schemas.openxmlformats.org/officeDocument/2006/relationships/hyperlink" Target="https://azdhs.gov/preparedness/state-laboratory/newborn-screening/index.php" TargetMode="External"/><Relationship Id="rId106" Type="http://schemas.openxmlformats.org/officeDocument/2006/relationships/hyperlink" Target="https://www.ncleg.net/EnactedLegislation/Statutes/HTML/BySection/Chapter_130A/GS_130A-125.html" TargetMode="External"/><Relationship Id="rId127" Type="http://schemas.openxmlformats.org/officeDocument/2006/relationships/hyperlink" Target="https://adminrules.idaho.gov/rules/current/16/160212.pdf" TargetMode="External"/><Relationship Id="rId10" Type="http://schemas.openxmlformats.org/officeDocument/2006/relationships/hyperlink" Target="https://leg.colorado.gov/colorado-revised-statutes" TargetMode="External"/><Relationship Id="rId31" Type="http://schemas.openxmlformats.org/officeDocument/2006/relationships/hyperlink" Target="https://www.nj.gov/health/fhs/nbs/index.shtml" TargetMode="External"/><Relationship Id="rId52" Type="http://schemas.openxmlformats.org/officeDocument/2006/relationships/hyperlink" Target="https://alison.legislature.state.al.us/files/pdf/SearchableInstruments/2024RS/HB77-int.pdf" TargetMode="External"/><Relationship Id="rId73" Type="http://schemas.openxmlformats.org/officeDocument/2006/relationships/hyperlink" Target="https://www.capitol.hawaii.gov/hrscurrent/vol06_ch0321-0344/hrs0321/hrs_0321-0291.htm" TargetMode="External"/><Relationship Id="rId78" Type="http://schemas.openxmlformats.org/officeDocument/2006/relationships/hyperlink" Target="https://www.legis.iowa.gov/docs/iac/rule/04-03-2013.641.4.3.pdf" TargetMode="External"/><Relationship Id="rId94" Type="http://schemas.openxmlformats.org/officeDocument/2006/relationships/hyperlink" Target="https://leg.mt.gov/bills/mca/title_0500/chapter_0190/part_0020/section_0030/0500-0190-0020-0030.html" TargetMode="External"/><Relationship Id="rId99" Type="http://schemas.openxmlformats.org/officeDocument/2006/relationships/hyperlink" Target="http://www.gencourt.state.nh.us/ruleS/state_agencies/he-p3000.html" TargetMode="External"/><Relationship Id="rId101" Type="http://schemas.openxmlformats.org/officeDocument/2006/relationships/hyperlink" Target="https://www.njleg.state.nj.us/2018/Bills/S0500/484_R1.HTM" TargetMode="External"/><Relationship Id="rId122" Type="http://schemas.openxmlformats.org/officeDocument/2006/relationships/hyperlink" Target="https://docs.legis.wisconsin.gov/code/admin_code/dhs/110/115" TargetMode="External"/><Relationship Id="rId143" Type="http://schemas.openxmlformats.org/officeDocument/2006/relationships/hyperlink" Target="https://www.oregon.gov/oha/PH/LABORATORYSERVICES/NEWBORNSCREENING/Pages/newborn-screening-news.aspx" TargetMode="External"/><Relationship Id="rId148" Type="http://schemas.openxmlformats.org/officeDocument/2006/relationships/hyperlink" Target="https://www.mass.gov/doc/105-cmr-270-blood-screening-of-newborns-for-treatable-diseases-and-disorders/download" TargetMode="External"/><Relationship Id="rId164" Type="http://schemas.openxmlformats.org/officeDocument/2006/relationships/hyperlink" Target="https://docs.legis.wisconsin.gov/statutes/statutes/253/12" TargetMode="External"/><Relationship Id="rId169" Type="http://schemas.openxmlformats.org/officeDocument/2006/relationships/hyperlink" Target="https://dhhs.ne.gov/Pages/Newborn-Screening.aspx" TargetMode="External"/><Relationship Id="rId4" Type="http://schemas.openxmlformats.org/officeDocument/2006/relationships/hyperlink" Target="https://www.akleg.gov/basis/aac.asp" TargetMode="External"/><Relationship Id="rId9" Type="http://schemas.openxmlformats.org/officeDocument/2006/relationships/hyperlink" Target="https://govt.westlaw.com/calregs/Browse/Home/California/CaliforniaCodeofRegulations?guid=IFA119390D60511DE88AEDDE29ED1DC0A&amp;originationContext=documenttoc&amp;transitionType=Default&amp;contextData=(sc.Default)" TargetMode="External"/><Relationship Id="rId26" Type="http://schemas.openxmlformats.org/officeDocument/2006/relationships/hyperlink" Target="http://www.health.state.mn.us/newbornscreening/" TargetMode="External"/><Relationship Id="rId47" Type="http://schemas.openxmlformats.org/officeDocument/2006/relationships/hyperlink" Target="http://www.vdh.virginia.gov/newborn-screening/" TargetMode="External"/><Relationship Id="rId68" Type="http://schemas.openxmlformats.org/officeDocument/2006/relationships/hyperlink" Target="https://floridanewbornscreening.com/toolkit/newborn-screening-toolkit/" TargetMode="External"/><Relationship Id="rId89" Type="http://schemas.openxmlformats.org/officeDocument/2006/relationships/hyperlink" Target="https://www.revisor.mn.gov/statutes/cite/144.966" TargetMode="External"/><Relationship Id="rId112" Type="http://schemas.openxmlformats.org/officeDocument/2006/relationships/hyperlink" Target="https://law.justia.com/codes/tennessee/2021/title-68/chapter-5/part-4/section-68-5-401/" TargetMode="External"/><Relationship Id="rId133" Type="http://schemas.openxmlformats.org/officeDocument/2006/relationships/hyperlink" Target="https://www.cdph.ca.gov/Programs/CFH/DGDS/Pages/nbs/default.aspx" TargetMode="External"/><Relationship Id="rId154" Type="http://schemas.openxmlformats.org/officeDocument/2006/relationships/hyperlink" Target="https://www.nysenate.gov/legislation/laws/PBH/2500-A" TargetMode="External"/><Relationship Id="rId16" Type="http://schemas.openxmlformats.org/officeDocument/2006/relationships/hyperlink" Target="http://health.hawaii.gov/genetics/programs/nbshome/" TargetMode="External"/><Relationship Id="rId37" Type="http://schemas.openxmlformats.org/officeDocument/2006/relationships/hyperlink" Target="https://www.oregon.gov/oha/ph/LaboratoryServices/NewbornScreening/Pages/index.aspx" TargetMode="External"/><Relationship Id="rId58" Type="http://schemas.openxmlformats.org/officeDocument/2006/relationships/hyperlink" Target="https://www.healthy.arkansas.gov/programs-services/topics/faqs-for-parents" TargetMode="External"/><Relationship Id="rId79" Type="http://schemas.openxmlformats.org/officeDocument/2006/relationships/hyperlink" Target="http://kslegislature.org/li_2016/b2015_16/statute/065_000_0000_chapter/065_001_0000_article/065_001_0080_section/065_001_0080_k/" TargetMode="External"/><Relationship Id="rId102" Type="http://schemas.openxmlformats.org/officeDocument/2006/relationships/hyperlink" Target="https://www.njleg.state.nj.us/2016/Bills/S1500/1283_I1.PDF" TargetMode="External"/><Relationship Id="rId123" Type="http://schemas.openxmlformats.org/officeDocument/2006/relationships/hyperlink" Target="https://wyoleg.gov/statutes/compress/title35.pdf" TargetMode="External"/><Relationship Id="rId144" Type="http://schemas.openxmlformats.org/officeDocument/2006/relationships/hyperlink" Target="https://code.dccouncil.gov/us/dc/council/code/titles/7/chapters/8B-ii" TargetMode="External"/><Relationship Id="rId90" Type="http://schemas.openxmlformats.org/officeDocument/2006/relationships/hyperlink" Target="https://casetext.com/statute/mississippi-code-1972/title-41-public-health/chapter-21-individuals-with-mental-illness-or-an-intellectual-disability/screening-testing-and-investigation-by-state-board-of-health/section-41-21-203-testing-of-newborn-children-for-certain-conditions" TargetMode="External"/><Relationship Id="rId165" Type="http://schemas.openxmlformats.org/officeDocument/2006/relationships/hyperlink" Target="https://www.ncleg.net/EnactedLegislation/Statutes/HTML/BySection/Chapter_130A/GS_130A-125.html" TargetMode="External"/><Relationship Id="rId27" Type="http://schemas.openxmlformats.org/officeDocument/2006/relationships/hyperlink" Target="https://msdh.ms.gov/page/41,0,101.html" TargetMode="External"/><Relationship Id="rId48" Type="http://schemas.openxmlformats.org/officeDocument/2006/relationships/hyperlink" Target="https://www.doh.wa.gov/YouandYourFamily/InfantsandChildren/NewbornScreening" TargetMode="External"/><Relationship Id="rId69" Type="http://schemas.openxmlformats.org/officeDocument/2006/relationships/hyperlink" Target="http://rules.sos.state.ga.us/gac/511-5-5?urlRedirected=yes&amp;data=admin&amp;lookingfor=511-5-5" TargetMode="External"/><Relationship Id="rId113" Type="http://schemas.openxmlformats.org/officeDocument/2006/relationships/hyperlink" Target="https://www.capitol.tn.gov/Bills/113/Bill/SB1791.pdf" TargetMode="External"/><Relationship Id="rId134" Type="http://schemas.openxmlformats.org/officeDocument/2006/relationships/hyperlink" Target="https://wyoleg.gov/statutes/compress/title35.pdf" TargetMode="External"/><Relationship Id="rId80" Type="http://schemas.openxmlformats.org/officeDocument/2006/relationships/hyperlink" Target="https://apps.legislature.ky.gov/law/kar/902/004/030.pdf" TargetMode="External"/><Relationship Id="rId155" Type="http://schemas.openxmlformats.org/officeDocument/2006/relationships/hyperlink" Target="https://ndlegis.gov/information/acdata/pdf/33-06-16.pdf" TargetMode="External"/><Relationship Id="rId17" Type="http://schemas.openxmlformats.org/officeDocument/2006/relationships/hyperlink" Target="https://healthandwelfare.idaho.gov/Children/NewbornScreening/tabid/870/Default.aspx" TargetMode="External"/><Relationship Id="rId38" Type="http://schemas.openxmlformats.org/officeDocument/2006/relationships/hyperlink" Target="https://www.health.pa.gov/topics/programs/Newborn-Screening/Pages/Newborn%20Screening.aspx" TargetMode="External"/><Relationship Id="rId59" Type="http://schemas.openxmlformats.org/officeDocument/2006/relationships/hyperlink" Target="http://leginfo.legislature.ca.gov/faces/codes_displayText.xhtml?lawCode=HSC&amp;division=106.&amp;title=&amp;part=5.&amp;chapter=1.&amp;article=2." TargetMode="External"/><Relationship Id="rId103" Type="http://schemas.openxmlformats.org/officeDocument/2006/relationships/hyperlink" Target="https://nmonesource.com/nmos/nmsa/en/item/4384/index.do" TargetMode="External"/><Relationship Id="rId124" Type="http://schemas.openxmlformats.org/officeDocument/2006/relationships/hyperlink" Target="https://health.wyo.gov/wp-content/uploads/2020/01/Updated-Newborn-Screening-Rules-12-2019.pdf" TargetMode="External"/><Relationship Id="rId70" Type="http://schemas.openxmlformats.org/officeDocument/2006/relationships/hyperlink" Target="https://gov.georgia.gov/document/2021-signed-legislation/hb-567/download" TargetMode="External"/><Relationship Id="rId91" Type="http://schemas.openxmlformats.org/officeDocument/2006/relationships/hyperlink" Target="https://phpa.health.maryland.gov/genetics/Pages/NBS_Legislation.aspx" TargetMode="External"/><Relationship Id="rId145" Type="http://schemas.openxmlformats.org/officeDocument/2006/relationships/hyperlink" Target="https://www.legis.iowa.gov/docs/iac/rule/10-05-2022.641.4.3.pdf" TargetMode="External"/><Relationship Id="rId166" Type="http://schemas.openxmlformats.org/officeDocument/2006/relationships/hyperlink" Target="https://med.unr.edu/public-health-lab/newborn-screenin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Q1003"/>
  <sheetViews>
    <sheetView tabSelected="1" zoomScale="50" zoomScaleNormal="50" workbookViewId="0">
      <pane xSplit="2" ySplit="4" topLeftCell="C29" activePane="bottomRight" state="frozen"/>
      <selection pane="topRight" activeCell="B1" sqref="B1"/>
      <selection pane="bottomLeft" activeCell="A3" sqref="A3"/>
      <selection pane="bottomRight" activeCell="N30" sqref="N30"/>
    </sheetView>
  </sheetViews>
  <sheetFormatPr defaultColWidth="14.44140625" defaultRowHeight="15" customHeight="1" x14ac:dyDescent="0.3"/>
  <cols>
    <col min="1" max="1" width="14.44140625" style="41"/>
    <col min="2" max="2" width="8.109375" customWidth="1"/>
    <col min="3" max="3" width="18.109375" customWidth="1"/>
    <col min="4" max="4" width="19.6640625" customWidth="1"/>
    <col min="5" max="5" width="19" customWidth="1"/>
    <col min="6" max="6" width="22" customWidth="1"/>
    <col min="7" max="8" width="25.33203125" customWidth="1"/>
    <col min="9" max="9" width="49.5546875" customWidth="1"/>
    <col min="10" max="10" width="21.33203125" customWidth="1"/>
    <col min="11" max="11" width="23.33203125" customWidth="1"/>
    <col min="12" max="15" width="29.109375" customWidth="1"/>
    <col min="16" max="16" width="16.44140625" customWidth="1"/>
    <col min="17" max="17" width="27.88671875" customWidth="1"/>
    <col min="18" max="18" width="21.44140625" customWidth="1"/>
    <col min="19" max="20" width="26" customWidth="1"/>
    <col min="21" max="21" width="21.33203125" customWidth="1"/>
    <col min="22" max="22" width="28.44140625" customWidth="1"/>
    <col min="23" max="30" width="24" customWidth="1"/>
    <col min="31" max="31" width="26" customWidth="1"/>
    <col min="32" max="32" width="26.109375" customWidth="1"/>
    <col min="33" max="34" width="19.88671875" hidden="1" customWidth="1"/>
    <col min="35" max="35" width="22.6640625" customWidth="1"/>
    <col min="36" max="36" width="24" hidden="1" customWidth="1"/>
    <col min="37" max="41" width="0" hidden="1" customWidth="1"/>
    <col min="42" max="43" width="19.88671875" hidden="1" customWidth="1"/>
    <col min="44" max="44" width="0" hidden="1" customWidth="1"/>
  </cols>
  <sheetData>
    <row r="1" spans="1:22" s="73" customFormat="1" ht="97.95" customHeight="1" x14ac:dyDescent="0.3"/>
    <row r="2" spans="1:22" ht="45.6" customHeight="1" x14ac:dyDescent="0.3">
      <c r="B2" s="1"/>
      <c r="C2" s="74" t="s">
        <v>0</v>
      </c>
      <c r="D2" s="75"/>
      <c r="E2" s="75"/>
      <c r="F2" s="75"/>
      <c r="G2" s="75"/>
      <c r="H2" s="75"/>
      <c r="I2" s="75"/>
      <c r="J2" s="75"/>
      <c r="K2" s="75"/>
      <c r="L2" s="75"/>
      <c r="M2" s="75"/>
      <c r="N2" s="75"/>
      <c r="O2" s="75"/>
      <c r="P2" s="75"/>
      <c r="Q2" s="75"/>
      <c r="R2" s="75"/>
      <c r="S2" s="75"/>
      <c r="T2" s="75"/>
      <c r="U2" s="75"/>
      <c r="V2" s="76"/>
    </row>
    <row r="3" spans="1:22" ht="40.5" customHeight="1" x14ac:dyDescent="0.3">
      <c r="B3" s="1"/>
      <c r="C3" s="28"/>
      <c r="D3" s="28"/>
      <c r="E3" s="28"/>
      <c r="F3" s="28"/>
      <c r="G3" s="70" t="s">
        <v>1</v>
      </c>
      <c r="H3" s="71"/>
      <c r="I3" s="70" t="s">
        <v>2</v>
      </c>
      <c r="J3" s="72"/>
      <c r="K3" s="72"/>
      <c r="L3" s="72"/>
      <c r="M3" s="72"/>
      <c r="N3" s="71"/>
      <c r="O3" s="29"/>
      <c r="P3" s="28"/>
      <c r="Q3" s="28"/>
      <c r="R3" s="28"/>
      <c r="S3" s="28"/>
      <c r="T3" s="28"/>
      <c r="U3" s="28"/>
      <c r="V3" s="28"/>
    </row>
    <row r="4" spans="1:22" s="1" customFormat="1" ht="78" x14ac:dyDescent="0.3">
      <c r="A4" s="77" t="s">
        <v>3</v>
      </c>
      <c r="B4" s="78"/>
      <c r="C4" s="5" t="s">
        <v>4</v>
      </c>
      <c r="D4" s="5" t="s">
        <v>5</v>
      </c>
      <c r="E4" s="5" t="s">
        <v>6</v>
      </c>
      <c r="F4" s="5" t="s">
        <v>7</v>
      </c>
      <c r="G4" s="5" t="s">
        <v>8</v>
      </c>
      <c r="H4" s="42" t="s">
        <v>9</v>
      </c>
      <c r="I4" s="5" t="s">
        <v>10</v>
      </c>
      <c r="J4" s="5" t="s">
        <v>11</v>
      </c>
      <c r="K4" s="5" t="s">
        <v>12</v>
      </c>
      <c r="L4" s="5" t="s">
        <v>13</v>
      </c>
      <c r="M4" s="5" t="s">
        <v>14</v>
      </c>
      <c r="N4" s="42" t="s">
        <v>15</v>
      </c>
      <c r="O4" s="42" t="s">
        <v>16</v>
      </c>
      <c r="P4" s="5" t="s">
        <v>17</v>
      </c>
      <c r="Q4" s="5" t="s">
        <v>18</v>
      </c>
      <c r="R4" s="5" t="s">
        <v>19</v>
      </c>
      <c r="S4" s="5" t="s">
        <v>20</v>
      </c>
      <c r="T4" s="5" t="s">
        <v>21</v>
      </c>
      <c r="U4" s="5" t="s">
        <v>22</v>
      </c>
      <c r="V4" s="5" t="s">
        <v>23</v>
      </c>
    </row>
    <row r="5" spans="1:22" ht="128.25" customHeight="1" x14ac:dyDescent="0.3">
      <c r="A5" s="43" t="s">
        <v>24</v>
      </c>
      <c r="B5" s="34" t="s">
        <v>25</v>
      </c>
      <c r="C5" s="12" t="s">
        <v>26</v>
      </c>
      <c r="D5" s="4" t="s">
        <v>27</v>
      </c>
      <c r="E5" s="4">
        <v>48</v>
      </c>
      <c r="F5" s="4" t="s">
        <v>28</v>
      </c>
      <c r="G5" s="4">
        <v>35</v>
      </c>
      <c r="H5" s="30" t="s">
        <v>29</v>
      </c>
      <c r="I5" s="44" t="s">
        <v>30</v>
      </c>
      <c r="J5" s="6" t="s">
        <v>31</v>
      </c>
      <c r="K5" s="4" t="s">
        <v>31</v>
      </c>
      <c r="L5" s="12" t="s">
        <v>32</v>
      </c>
      <c r="M5" s="12" t="s">
        <v>33</v>
      </c>
      <c r="N5" s="31" t="s">
        <v>34</v>
      </c>
      <c r="O5" s="31" t="s">
        <v>34</v>
      </c>
      <c r="P5" s="21" t="s">
        <v>35</v>
      </c>
      <c r="Q5" s="45" t="s">
        <v>36</v>
      </c>
      <c r="R5" s="21" t="s">
        <v>37</v>
      </c>
      <c r="S5" s="17"/>
      <c r="T5" s="45" t="s">
        <v>38</v>
      </c>
      <c r="U5" s="4"/>
      <c r="V5" s="46"/>
    </row>
    <row r="6" spans="1:22" ht="145.5" customHeight="1" x14ac:dyDescent="0.3">
      <c r="A6" s="43" t="s">
        <v>39</v>
      </c>
      <c r="B6" s="34" t="s">
        <v>40</v>
      </c>
      <c r="C6" s="12" t="s">
        <v>41</v>
      </c>
      <c r="D6" s="4">
        <v>1</v>
      </c>
      <c r="E6" s="4" t="s">
        <v>42</v>
      </c>
      <c r="F6" s="4" t="s">
        <v>43</v>
      </c>
      <c r="G6" s="4">
        <v>32</v>
      </c>
      <c r="H6" s="30" t="s">
        <v>44</v>
      </c>
      <c r="I6" s="44" t="s">
        <v>45</v>
      </c>
      <c r="J6" s="6" t="s">
        <v>46</v>
      </c>
      <c r="K6" s="4" t="s">
        <v>46</v>
      </c>
      <c r="L6" s="4" t="s">
        <v>47</v>
      </c>
      <c r="M6" s="4" t="s">
        <v>43</v>
      </c>
      <c r="N6" s="32" t="s">
        <v>48</v>
      </c>
      <c r="O6" s="32" t="s">
        <v>48</v>
      </c>
      <c r="P6" s="45" t="s">
        <v>49</v>
      </c>
      <c r="Q6" s="45" t="s">
        <v>50</v>
      </c>
      <c r="R6" s="18"/>
      <c r="S6" s="17"/>
      <c r="T6" s="22" t="s">
        <v>51</v>
      </c>
      <c r="U6" s="4" t="s">
        <v>52</v>
      </c>
      <c r="V6" s="47" t="s">
        <v>53</v>
      </c>
    </row>
    <row r="7" spans="1:22" ht="138" customHeight="1" x14ac:dyDescent="0.3">
      <c r="A7" s="43" t="s">
        <v>54</v>
      </c>
      <c r="B7" s="34" t="s">
        <v>55</v>
      </c>
      <c r="C7" s="12" t="s">
        <v>56</v>
      </c>
      <c r="D7" s="4">
        <v>2</v>
      </c>
      <c r="E7" s="4" t="s">
        <v>57</v>
      </c>
      <c r="F7" s="4" t="s">
        <v>58</v>
      </c>
      <c r="G7" s="4">
        <v>36</v>
      </c>
      <c r="H7" s="30" t="s">
        <v>29</v>
      </c>
      <c r="I7" s="44" t="s">
        <v>59</v>
      </c>
      <c r="J7" s="6" t="s">
        <v>31</v>
      </c>
      <c r="K7" s="12" t="s">
        <v>46</v>
      </c>
      <c r="L7" s="12" t="s">
        <v>60</v>
      </c>
      <c r="M7" s="12" t="s">
        <v>33</v>
      </c>
      <c r="N7" s="31" t="s">
        <v>34</v>
      </c>
      <c r="O7" s="31" t="s">
        <v>34</v>
      </c>
      <c r="P7" s="45" t="s">
        <v>61</v>
      </c>
      <c r="Q7" s="21" t="s">
        <v>62</v>
      </c>
      <c r="R7" s="17"/>
      <c r="S7" s="17"/>
      <c r="T7" s="45" t="s">
        <v>63</v>
      </c>
      <c r="U7" s="4"/>
      <c r="V7" s="48"/>
    </row>
    <row r="8" spans="1:22" ht="244.8" x14ac:dyDescent="0.3">
      <c r="A8" s="43" t="s">
        <v>64</v>
      </c>
      <c r="B8" s="34" t="s">
        <v>65</v>
      </c>
      <c r="C8" s="12" t="s">
        <v>66</v>
      </c>
      <c r="D8" s="4">
        <v>1</v>
      </c>
      <c r="E8" s="4" t="s">
        <v>67</v>
      </c>
      <c r="F8" s="4" t="s">
        <v>43</v>
      </c>
      <c r="G8" s="4">
        <v>35</v>
      </c>
      <c r="H8" s="30" t="s">
        <v>29</v>
      </c>
      <c r="I8" s="49" t="s">
        <v>68</v>
      </c>
      <c r="J8" s="6" t="s">
        <v>31</v>
      </c>
      <c r="K8" s="4" t="s">
        <v>46</v>
      </c>
      <c r="L8" s="4" t="s">
        <v>69</v>
      </c>
      <c r="M8" s="4" t="s">
        <v>70</v>
      </c>
      <c r="N8" s="32" t="s">
        <v>34</v>
      </c>
      <c r="O8" s="33" t="s">
        <v>34</v>
      </c>
      <c r="P8" s="50" t="s">
        <v>71</v>
      </c>
      <c r="Q8" s="45" t="s">
        <v>72</v>
      </c>
      <c r="R8" s="17"/>
      <c r="S8" s="17"/>
      <c r="T8" s="45" t="s">
        <v>73</v>
      </c>
      <c r="U8" s="51"/>
      <c r="V8" s="48"/>
    </row>
    <row r="9" spans="1:22" ht="174.75" customHeight="1" x14ac:dyDescent="0.3">
      <c r="A9" s="43" t="s">
        <v>74</v>
      </c>
      <c r="B9" s="34" t="s">
        <v>75</v>
      </c>
      <c r="C9" s="12" t="s">
        <v>41</v>
      </c>
      <c r="D9" s="4">
        <v>1</v>
      </c>
      <c r="E9" s="13" t="s">
        <v>76</v>
      </c>
      <c r="F9" s="4" t="s">
        <v>43</v>
      </c>
      <c r="G9" s="4">
        <v>37</v>
      </c>
      <c r="H9" s="30" t="s">
        <v>29</v>
      </c>
      <c r="I9" s="44" t="s">
        <v>77</v>
      </c>
      <c r="J9" s="6" t="s">
        <v>31</v>
      </c>
      <c r="K9" s="4" t="s">
        <v>46</v>
      </c>
      <c r="L9" s="12" t="s">
        <v>78</v>
      </c>
      <c r="M9" s="12" t="s">
        <v>79</v>
      </c>
      <c r="N9" s="31" t="s">
        <v>34</v>
      </c>
      <c r="O9" s="31" t="s">
        <v>34</v>
      </c>
      <c r="P9" s="21" t="s">
        <v>80</v>
      </c>
      <c r="Q9" s="21" t="s">
        <v>81</v>
      </c>
      <c r="R9" s="17"/>
      <c r="S9" s="17"/>
      <c r="T9" s="45" t="s">
        <v>82</v>
      </c>
      <c r="U9" s="4" t="s">
        <v>83</v>
      </c>
      <c r="V9" s="48"/>
    </row>
    <row r="10" spans="1:22" ht="134.25" customHeight="1" x14ac:dyDescent="0.3">
      <c r="A10" s="43" t="s">
        <v>84</v>
      </c>
      <c r="B10" s="34" t="s">
        <v>85</v>
      </c>
      <c r="C10" s="12" t="s">
        <v>56</v>
      </c>
      <c r="D10" s="4">
        <v>2</v>
      </c>
      <c r="E10" s="4" t="s">
        <v>86</v>
      </c>
      <c r="F10" s="4" t="s">
        <v>87</v>
      </c>
      <c r="G10" s="4">
        <v>35</v>
      </c>
      <c r="H10" s="30" t="s">
        <v>29</v>
      </c>
      <c r="I10" s="44" t="s">
        <v>88</v>
      </c>
      <c r="J10" s="6" t="s">
        <v>46</v>
      </c>
      <c r="K10" s="4" t="s">
        <v>46</v>
      </c>
      <c r="L10" s="4" t="s">
        <v>47</v>
      </c>
      <c r="M10" s="4" t="s">
        <v>79</v>
      </c>
      <c r="N10" s="32" t="s">
        <v>48</v>
      </c>
      <c r="O10" s="32" t="s">
        <v>29</v>
      </c>
      <c r="P10" s="21" t="s">
        <v>89</v>
      </c>
      <c r="Q10" s="21" t="s">
        <v>90</v>
      </c>
      <c r="R10" s="18" t="s">
        <v>91</v>
      </c>
      <c r="S10" s="17"/>
      <c r="T10" s="45" t="s">
        <v>92</v>
      </c>
      <c r="U10" s="51"/>
      <c r="V10" s="47" t="s">
        <v>93</v>
      </c>
    </row>
    <row r="11" spans="1:22" ht="106.5" customHeight="1" x14ac:dyDescent="0.3">
      <c r="A11" s="43" t="s">
        <v>94</v>
      </c>
      <c r="B11" s="34" t="s">
        <v>95</v>
      </c>
      <c r="C11" s="12" t="s">
        <v>96</v>
      </c>
      <c r="D11" s="4">
        <v>1</v>
      </c>
      <c r="E11" s="12" t="s">
        <v>42</v>
      </c>
      <c r="F11" s="4" t="s">
        <v>43</v>
      </c>
      <c r="G11" s="4">
        <v>37</v>
      </c>
      <c r="H11" s="30" t="s">
        <v>29</v>
      </c>
      <c r="I11" s="44" t="s">
        <v>97</v>
      </c>
      <c r="J11" s="6" t="s">
        <v>31</v>
      </c>
      <c r="K11" s="4" t="s">
        <v>31</v>
      </c>
      <c r="L11" s="12" t="s">
        <v>47</v>
      </c>
      <c r="M11" s="12" t="s">
        <v>43</v>
      </c>
      <c r="N11" s="31" t="s">
        <v>44</v>
      </c>
      <c r="O11" s="31" t="s">
        <v>48</v>
      </c>
      <c r="P11" s="45" t="str">
        <f>HYPERLINK("https://www.cga.ct.gov/current/pub/chap_368a.htm#sec_19a-55a","19a.368a.Sec 19a-55.")</f>
        <v>19a.368a.Sec 19a-55.</v>
      </c>
      <c r="Q11" s="45" t="s">
        <v>98</v>
      </c>
      <c r="R11" s="17"/>
      <c r="S11" s="17"/>
      <c r="T11" s="45" t="s">
        <v>99</v>
      </c>
      <c r="U11" s="51" t="s">
        <v>100</v>
      </c>
      <c r="V11" s="47" t="s">
        <v>99</v>
      </c>
    </row>
    <row r="12" spans="1:22" ht="96.75" customHeight="1" x14ac:dyDescent="0.3">
      <c r="A12" s="43" t="s">
        <v>101</v>
      </c>
      <c r="B12" s="34" t="s">
        <v>102</v>
      </c>
      <c r="C12" s="12" t="s">
        <v>103</v>
      </c>
      <c r="D12" s="4">
        <v>1</v>
      </c>
      <c r="E12" s="4" t="s">
        <v>42</v>
      </c>
      <c r="F12" s="4" t="s">
        <v>43</v>
      </c>
      <c r="G12" s="4">
        <v>37</v>
      </c>
      <c r="H12" s="30" t="s">
        <v>29</v>
      </c>
      <c r="I12" s="44" t="s">
        <v>104</v>
      </c>
      <c r="J12" s="6" t="s">
        <v>31</v>
      </c>
      <c r="K12" s="4" t="s">
        <v>46</v>
      </c>
      <c r="L12" s="4" t="s">
        <v>47</v>
      </c>
      <c r="M12" s="4" t="s">
        <v>43</v>
      </c>
      <c r="N12" s="32" t="s">
        <v>48</v>
      </c>
      <c r="O12" s="32" t="s">
        <v>29</v>
      </c>
      <c r="P12" s="36" t="str">
        <f>HYPERLINK("http://delcode.delaware.gov/title16/c001/sc02/index.shtml","16 Dec.C. §122.1 &amp; 122.3, 29 Del.C. §7904")</f>
        <v>16 Dec.C. §122.1 &amp; 122.3, 29 Del.C. §7904</v>
      </c>
      <c r="Q12" s="36" t="str">
        <f>HYPERLINK("http://regulations.delaware.gov/AdminCode/title16/Department%20of%20Health%20and%20Social%20Services/Division%20of%20Public%20Health/Family%20Health%20Services/4107.pdf","Title 16, 4107, sections 1.0-11.0")</f>
        <v>Title 16, 4107, sections 1.0-11.0</v>
      </c>
      <c r="R12" s="17"/>
      <c r="S12" s="17"/>
      <c r="T12" s="45" t="s">
        <v>105</v>
      </c>
      <c r="U12" s="35" t="s">
        <v>106</v>
      </c>
      <c r="V12" s="48"/>
    </row>
    <row r="13" spans="1:22" ht="86.25" customHeight="1" x14ac:dyDescent="0.3">
      <c r="A13" s="43" t="s">
        <v>107</v>
      </c>
      <c r="B13" s="34" t="s">
        <v>108</v>
      </c>
      <c r="C13" s="12" t="s">
        <v>103</v>
      </c>
      <c r="D13" s="4">
        <v>1</v>
      </c>
      <c r="E13" s="4" t="s">
        <v>42</v>
      </c>
      <c r="F13" s="4" t="s">
        <v>43</v>
      </c>
      <c r="G13" s="4">
        <v>35</v>
      </c>
      <c r="H13" s="30" t="s">
        <v>29</v>
      </c>
      <c r="I13" s="44" t="s">
        <v>109</v>
      </c>
      <c r="J13" s="6" t="s">
        <v>31</v>
      </c>
      <c r="K13" s="4" t="s">
        <v>43</v>
      </c>
      <c r="L13" s="52" t="s">
        <v>110</v>
      </c>
      <c r="M13" s="4" t="s">
        <v>43</v>
      </c>
      <c r="N13" s="32" t="s">
        <v>48</v>
      </c>
      <c r="O13" s="32" t="s">
        <v>29</v>
      </c>
      <c r="P13" s="45" t="s">
        <v>111</v>
      </c>
      <c r="Q13" s="20" t="str">
        <f>HYPERLINK("https://www.dcregs.dc.gov/Common/DCMR/RuleList.aspx?ChapterNum=22-B21","22.22-B21")</f>
        <v>22.22-B21</v>
      </c>
      <c r="R13" s="17"/>
      <c r="S13" s="17"/>
      <c r="T13" s="45" t="s">
        <v>112</v>
      </c>
      <c r="U13" s="53" t="s">
        <v>113</v>
      </c>
      <c r="V13" s="54"/>
    </row>
    <row r="14" spans="1:22" ht="229.5" customHeight="1" x14ac:dyDescent="0.3">
      <c r="A14" s="43" t="s">
        <v>114</v>
      </c>
      <c r="B14" s="34" t="s">
        <v>115</v>
      </c>
      <c r="C14" s="4" t="s">
        <v>26</v>
      </c>
      <c r="D14" s="4">
        <v>1</v>
      </c>
      <c r="E14" s="4" t="s">
        <v>42</v>
      </c>
      <c r="F14" s="4" t="s">
        <v>43</v>
      </c>
      <c r="G14" s="4">
        <v>36</v>
      </c>
      <c r="H14" s="30" t="s">
        <v>29</v>
      </c>
      <c r="I14" s="44" t="s">
        <v>116</v>
      </c>
      <c r="J14" s="6" t="s">
        <v>31</v>
      </c>
      <c r="K14" s="4" t="s">
        <v>46</v>
      </c>
      <c r="L14" s="44" t="s">
        <v>117</v>
      </c>
      <c r="M14" s="4" t="s">
        <v>118</v>
      </c>
      <c r="N14" s="32" t="s">
        <v>34</v>
      </c>
      <c r="O14" s="32" t="s">
        <v>34</v>
      </c>
      <c r="P14" s="20" t="str">
        <f>HYPERLINK("http://www.leg.state.fl.us/statutes/index.cfm?App_mode=Display_Statute&amp;URL=0300-0399/0383/Sections/0383.14.html","383.14")</f>
        <v>383.14</v>
      </c>
      <c r="Q14" s="20" t="str">
        <f>HYPERLINK("https://www.flrules.org/gateway/ChapterHome.asp?Chapter=64C-7","64C-7.001 through 64C7.012")</f>
        <v>64C-7.001 through 64C7.012</v>
      </c>
      <c r="R14" s="17"/>
      <c r="S14" s="17"/>
      <c r="T14" s="55" t="s">
        <v>119</v>
      </c>
      <c r="U14" s="4"/>
      <c r="V14" s="48"/>
    </row>
    <row r="15" spans="1:22" ht="115.2" x14ac:dyDescent="0.3">
      <c r="A15" s="43" t="s">
        <v>120</v>
      </c>
      <c r="B15" s="34" t="s">
        <v>121</v>
      </c>
      <c r="C15" s="4" t="s">
        <v>26</v>
      </c>
      <c r="D15" s="4">
        <v>1</v>
      </c>
      <c r="E15" s="4" t="s">
        <v>42</v>
      </c>
      <c r="F15" s="4" t="s">
        <v>43</v>
      </c>
      <c r="G15" s="4">
        <v>35</v>
      </c>
      <c r="H15" s="30" t="s">
        <v>29</v>
      </c>
      <c r="I15" s="44" t="s">
        <v>122</v>
      </c>
      <c r="J15" s="6" t="s">
        <v>31</v>
      </c>
      <c r="K15" s="4" t="s">
        <v>123</v>
      </c>
      <c r="L15" s="4" t="s">
        <v>47</v>
      </c>
      <c r="M15" s="4" t="s">
        <v>124</v>
      </c>
      <c r="N15" s="32" t="s">
        <v>29</v>
      </c>
      <c r="O15" s="32" t="s">
        <v>29</v>
      </c>
      <c r="P15" s="36" t="str">
        <f>HYPERLINK("https://dph.georgia.gov/sites/dph.georgia.gov/files/O.C.G.A.%20%C2%A7%2031-12-2_2.pdf","O.C.G.A. 31-12-2, 31-1-3.2")</f>
        <v>O.C.G.A. 31-12-2, 31-1-3.2</v>
      </c>
      <c r="Q15" s="45" t="s">
        <v>125</v>
      </c>
      <c r="R15" s="17"/>
      <c r="S15" s="17"/>
      <c r="T15" s="36" t="s">
        <v>126</v>
      </c>
      <c r="U15" s="51" t="s">
        <v>127</v>
      </c>
      <c r="V15" s="51" t="s">
        <v>128</v>
      </c>
    </row>
    <row r="16" spans="1:22" ht="46.95" customHeight="1" x14ac:dyDescent="0.3">
      <c r="A16" s="43" t="s">
        <v>129</v>
      </c>
      <c r="B16" s="34" t="s">
        <v>130</v>
      </c>
      <c r="C16" s="4" t="s">
        <v>41</v>
      </c>
      <c r="D16" s="4">
        <v>1</v>
      </c>
      <c r="E16" s="4" t="s">
        <v>42</v>
      </c>
      <c r="F16" s="4" t="s">
        <v>43</v>
      </c>
      <c r="G16" s="12">
        <v>35</v>
      </c>
      <c r="H16" s="30" t="s">
        <v>29</v>
      </c>
      <c r="I16" s="44" t="s">
        <v>131</v>
      </c>
      <c r="J16" s="6" t="s">
        <v>31</v>
      </c>
      <c r="K16" s="4" t="s">
        <v>31</v>
      </c>
      <c r="L16" s="4" t="s">
        <v>47</v>
      </c>
      <c r="M16" s="4" t="s">
        <v>43</v>
      </c>
      <c r="N16" s="32" t="s">
        <v>48</v>
      </c>
      <c r="O16" s="32" t="s">
        <v>29</v>
      </c>
      <c r="P16" s="36" t="str">
        <f>HYPERLINK("https://www.capitol.hawaii.gov/hrscurrent/vol06_ch0321-0344/hrs0321/hrs_0321-0291.htm","HRS 6-321-291")</f>
        <v>HRS 6-321-291</v>
      </c>
      <c r="Q16" s="36" t="str">
        <f>HYPERLINK("https://health.hawaii.gov/opppd/files/2015/06/11-143-1.pdf","HAR 11-143")</f>
        <v>HAR 11-143</v>
      </c>
      <c r="R16" s="17"/>
      <c r="S16" s="17"/>
      <c r="T16" s="45" t="s">
        <v>132</v>
      </c>
      <c r="U16" s="4"/>
      <c r="V16" s="48"/>
    </row>
    <row r="17" spans="1:22" ht="78" x14ac:dyDescent="0.3">
      <c r="A17" s="43" t="s">
        <v>133</v>
      </c>
      <c r="B17" s="34" t="s">
        <v>134</v>
      </c>
      <c r="C17" s="4" t="s">
        <v>41</v>
      </c>
      <c r="D17" s="4">
        <v>2</v>
      </c>
      <c r="E17" s="4" t="s">
        <v>42</v>
      </c>
      <c r="F17" s="56" t="s">
        <v>135</v>
      </c>
      <c r="G17" s="4">
        <v>35</v>
      </c>
      <c r="H17" s="30" t="s">
        <v>29</v>
      </c>
      <c r="I17" s="57" t="s">
        <v>136</v>
      </c>
      <c r="J17" s="6" t="s">
        <v>46</v>
      </c>
      <c r="K17" s="4" t="s">
        <v>46</v>
      </c>
      <c r="L17" s="4" t="s">
        <v>47</v>
      </c>
      <c r="M17" s="25" t="s">
        <v>137</v>
      </c>
      <c r="N17" s="32" t="s">
        <v>48</v>
      </c>
      <c r="O17" s="32" t="s">
        <v>29</v>
      </c>
      <c r="P17" s="36" t="str">
        <f>HYPERLINK("https://legislature.idaho.gov/statutesrules/idstat/Title39/T39CH9/","ID Stat. 39-909 through 910")</f>
        <v>ID Stat. 39-909 through 910</v>
      </c>
      <c r="Q17" s="45" t="s">
        <v>138</v>
      </c>
      <c r="R17" s="17"/>
      <c r="S17" s="17"/>
      <c r="T17" s="36" t="s">
        <v>139</v>
      </c>
      <c r="U17" s="4"/>
      <c r="V17" s="48"/>
    </row>
    <row r="18" spans="1:22" ht="109.2" x14ac:dyDescent="0.3">
      <c r="A18" s="43" t="s">
        <v>140</v>
      </c>
      <c r="B18" s="34" t="s">
        <v>141</v>
      </c>
      <c r="C18" s="4" t="s">
        <v>142</v>
      </c>
      <c r="D18" s="4">
        <v>1</v>
      </c>
      <c r="E18" s="4" t="s">
        <v>42</v>
      </c>
      <c r="F18" s="4" t="s">
        <v>43</v>
      </c>
      <c r="G18" s="4">
        <v>36</v>
      </c>
      <c r="H18" s="30" t="s">
        <v>29</v>
      </c>
      <c r="I18" s="44" t="s">
        <v>143</v>
      </c>
      <c r="J18" s="6" t="s">
        <v>31</v>
      </c>
      <c r="K18" s="4" t="s">
        <v>31</v>
      </c>
      <c r="L18" s="4" t="s">
        <v>144</v>
      </c>
      <c r="M18" s="4" t="s">
        <v>145</v>
      </c>
      <c r="N18" s="32" t="s">
        <v>48</v>
      </c>
      <c r="O18" s="32" t="s">
        <v>29</v>
      </c>
      <c r="P18" s="36" t="str">
        <f>HYPERLINK("http://www.ilga.gov/legislation/ilcs/ilcs3.asp?ActID=1546&amp;ChapterID=35","410 ILCS 240")</f>
        <v>410 ILCS 240</v>
      </c>
      <c r="Q18" s="36" t="str">
        <f>HYPERLINK("http://www.ilga.gov/commission/jcar/admincode/077/07700661sections.html","ILAC 77:1:i:661")</f>
        <v>ILAC 77:1:i:661</v>
      </c>
      <c r="R18" s="17"/>
      <c r="S18" s="17"/>
      <c r="T18" s="36" t="s">
        <v>146</v>
      </c>
      <c r="U18" s="4"/>
      <c r="V18" s="48"/>
    </row>
    <row r="19" spans="1:22" ht="216" x14ac:dyDescent="0.3">
      <c r="A19" s="43" t="s">
        <v>147</v>
      </c>
      <c r="B19" s="34" t="s">
        <v>148</v>
      </c>
      <c r="C19" s="4" t="s">
        <v>142</v>
      </c>
      <c r="D19" s="4">
        <v>1</v>
      </c>
      <c r="E19" s="12" t="s">
        <v>149</v>
      </c>
      <c r="F19" s="4" t="s">
        <v>43</v>
      </c>
      <c r="G19" s="4">
        <v>35</v>
      </c>
      <c r="H19" s="30" t="s">
        <v>29</v>
      </c>
      <c r="I19" s="44" t="s">
        <v>150</v>
      </c>
      <c r="J19" s="6" t="s">
        <v>31</v>
      </c>
      <c r="K19" s="4" t="s">
        <v>46</v>
      </c>
      <c r="L19" s="4" t="s">
        <v>47</v>
      </c>
      <c r="M19" s="4" t="s">
        <v>151</v>
      </c>
      <c r="N19" s="32" t="s">
        <v>48</v>
      </c>
      <c r="O19" s="32" t="s">
        <v>29</v>
      </c>
      <c r="P19" s="45" t="s">
        <v>152</v>
      </c>
      <c r="Q19" s="21" t="s">
        <v>153</v>
      </c>
      <c r="R19" s="21"/>
      <c r="S19" s="45" t="s">
        <v>154</v>
      </c>
      <c r="T19" s="45" t="s">
        <v>155</v>
      </c>
      <c r="U19" s="4"/>
      <c r="V19" s="48"/>
    </row>
    <row r="20" spans="1:22" ht="140.4" x14ac:dyDescent="0.3">
      <c r="A20" s="43" t="s">
        <v>156</v>
      </c>
      <c r="B20" s="34" t="s">
        <v>157</v>
      </c>
      <c r="C20" s="4" t="s">
        <v>158</v>
      </c>
      <c r="D20" s="4">
        <v>1</v>
      </c>
      <c r="E20" s="4">
        <v>24</v>
      </c>
      <c r="F20" s="4" t="s">
        <v>43</v>
      </c>
      <c r="G20" s="4">
        <v>35</v>
      </c>
      <c r="H20" s="30" t="s">
        <v>29</v>
      </c>
      <c r="I20" s="58" t="s">
        <v>159</v>
      </c>
      <c r="J20" s="6" t="s">
        <v>31</v>
      </c>
      <c r="K20" s="4" t="s">
        <v>46</v>
      </c>
      <c r="L20" s="59" t="s">
        <v>160</v>
      </c>
      <c r="M20" s="4" t="s">
        <v>161</v>
      </c>
      <c r="N20" s="32" t="s">
        <v>34</v>
      </c>
      <c r="O20" s="32" t="s">
        <v>34</v>
      </c>
      <c r="P20" s="16" t="s">
        <v>47</v>
      </c>
      <c r="Q20" s="45" t="s">
        <v>162</v>
      </c>
      <c r="R20" s="17"/>
      <c r="S20" s="17"/>
      <c r="T20" s="36" t="s">
        <v>163</v>
      </c>
      <c r="U20" s="4"/>
      <c r="V20" s="51" t="s">
        <v>164</v>
      </c>
    </row>
    <row r="21" spans="1:22" ht="121.5" customHeight="1" x14ac:dyDescent="0.3">
      <c r="A21" s="43" t="s">
        <v>165</v>
      </c>
      <c r="B21" s="34" t="s">
        <v>166</v>
      </c>
      <c r="C21" s="4" t="s">
        <v>158</v>
      </c>
      <c r="D21" s="4">
        <v>1</v>
      </c>
      <c r="E21" s="4" t="s">
        <v>42</v>
      </c>
      <c r="F21" s="4" t="s">
        <v>43</v>
      </c>
      <c r="G21" s="4">
        <v>36</v>
      </c>
      <c r="H21" s="30" t="s">
        <v>29</v>
      </c>
      <c r="I21" s="44" t="s">
        <v>167</v>
      </c>
      <c r="J21" s="6" t="s">
        <v>31</v>
      </c>
      <c r="K21" s="4" t="s">
        <v>31</v>
      </c>
      <c r="L21" s="4" t="s">
        <v>144</v>
      </c>
      <c r="M21" s="4" t="s">
        <v>168</v>
      </c>
      <c r="N21" s="32" t="s">
        <v>48</v>
      </c>
      <c r="O21" s="32" t="s">
        <v>29</v>
      </c>
      <c r="P21" s="36" t="str">
        <f>HYPERLINK("http://kslegislature.org/li_2016/b2015_16/statute/065_000_0000_chapter/065_001_0000_article/065_001_0080_section/065_001_0080_k/","Kansas Stat. 65.180")</f>
        <v>Kansas Stat. 65.180</v>
      </c>
      <c r="Q21" s="45" t="str">
        <f>HYPERLINK("http://www.kssos.org/pubs/pubs_kar.aspx","KAR 28:4:501 through 521")</f>
        <v>KAR 28:4:501 through 521</v>
      </c>
      <c r="R21" s="37"/>
      <c r="S21" s="37"/>
      <c r="T21" s="45" t="s">
        <v>169</v>
      </c>
      <c r="U21" s="4"/>
      <c r="V21" s="48"/>
    </row>
    <row r="22" spans="1:22" ht="78" x14ac:dyDescent="0.3">
      <c r="A22" s="43" t="s">
        <v>170</v>
      </c>
      <c r="B22" s="34" t="s">
        <v>171</v>
      </c>
      <c r="C22" s="4" t="s">
        <v>142</v>
      </c>
      <c r="D22" s="4">
        <v>1</v>
      </c>
      <c r="E22" s="4" t="s">
        <v>42</v>
      </c>
      <c r="F22" s="4" t="s">
        <v>43</v>
      </c>
      <c r="G22" s="4">
        <v>36</v>
      </c>
      <c r="H22" s="30" t="s">
        <v>29</v>
      </c>
      <c r="I22" s="44" t="s">
        <v>172</v>
      </c>
      <c r="J22" s="6" t="s">
        <v>31</v>
      </c>
      <c r="K22" s="4" t="s">
        <v>31</v>
      </c>
      <c r="L22" s="4" t="s">
        <v>144</v>
      </c>
      <c r="M22" s="4" t="s">
        <v>173</v>
      </c>
      <c r="N22" s="32" t="s">
        <v>29</v>
      </c>
      <c r="O22" s="32" t="s">
        <v>29</v>
      </c>
      <c r="P22" s="36">
        <v>214.155</v>
      </c>
      <c r="Q22" s="36" t="str">
        <f>HYPERLINK("https://apps.legislature.ky.gov/law/kar/902/004/030.pdf","902 KAR 4:030")</f>
        <v>902 KAR 4:030</v>
      </c>
      <c r="R22" s="17"/>
      <c r="S22" s="17"/>
      <c r="T22" s="45" t="str">
        <f>HYPERLINK("https://chfs.ky.gov/agencies/dph/dmch/cfhib/Pages/newbornscreening.aspx")</f>
        <v>https://chfs.ky.gov/agencies/dph/dmch/cfhib/Pages/newbornscreening.aspx</v>
      </c>
      <c r="U22" s="4"/>
      <c r="V22" s="48"/>
    </row>
    <row r="23" spans="1:22" ht="157.5" customHeight="1" x14ac:dyDescent="0.3">
      <c r="A23" s="43" t="s">
        <v>174</v>
      </c>
      <c r="B23" s="34" t="s">
        <v>175</v>
      </c>
      <c r="C23" s="4" t="s">
        <v>26</v>
      </c>
      <c r="D23" s="4">
        <v>1</v>
      </c>
      <c r="E23" s="4" t="s">
        <v>176</v>
      </c>
      <c r="F23" s="4" t="s">
        <v>43</v>
      </c>
      <c r="G23" s="4">
        <v>34</v>
      </c>
      <c r="H23" s="30" t="s">
        <v>48</v>
      </c>
      <c r="I23" s="44" t="s">
        <v>177</v>
      </c>
      <c r="J23" s="6" t="s">
        <v>31</v>
      </c>
      <c r="K23" s="4" t="s">
        <v>46</v>
      </c>
      <c r="L23" s="4" t="s">
        <v>144</v>
      </c>
      <c r="M23" s="4" t="s">
        <v>43</v>
      </c>
      <c r="N23" s="32" t="s">
        <v>29</v>
      </c>
      <c r="O23" s="32" t="s">
        <v>29</v>
      </c>
      <c r="P23" s="45" t="s">
        <v>178</v>
      </c>
      <c r="Q23" s="36" t="str">
        <f>HYPERLINK("https://www.doa.la.gov/Pages/osr/LAC-48.aspx","LAC 48 Part V Book 2 of 2 CH 63")</f>
        <v>LAC 48 Part V Book 2 of 2 CH 63</v>
      </c>
      <c r="R23" s="17"/>
      <c r="S23" s="17"/>
      <c r="T23" s="45" t="s">
        <v>179</v>
      </c>
      <c r="U23" s="51" t="s">
        <v>180</v>
      </c>
      <c r="V23" s="48"/>
    </row>
    <row r="24" spans="1:22" ht="144" x14ac:dyDescent="0.3">
      <c r="A24" s="60" t="s">
        <v>181</v>
      </c>
      <c r="B24" s="34" t="s">
        <v>182</v>
      </c>
      <c r="C24" s="17" t="s">
        <v>96</v>
      </c>
      <c r="D24" s="4">
        <v>1</v>
      </c>
      <c r="E24" s="4" t="s">
        <v>42</v>
      </c>
      <c r="F24" s="4" t="s">
        <v>43</v>
      </c>
      <c r="G24" s="4">
        <v>35</v>
      </c>
      <c r="H24" s="30" t="s">
        <v>29</v>
      </c>
      <c r="I24" s="61" t="s">
        <v>183</v>
      </c>
      <c r="J24" s="6" t="s">
        <v>31</v>
      </c>
      <c r="K24" s="4" t="s">
        <v>46</v>
      </c>
      <c r="L24" s="4" t="s">
        <v>144</v>
      </c>
      <c r="M24" s="4" t="s">
        <v>43</v>
      </c>
      <c r="N24" s="32" t="s">
        <v>48</v>
      </c>
      <c r="O24" s="32" t="s">
        <v>29</v>
      </c>
      <c r="P24" s="20" t="str">
        <f>HYPERLINK("http://www.mainelegislature.org/legis/statutes/22/title22sec1533.html","MRS 22:2:3:261")</f>
        <v>MRS 22:2:3:261</v>
      </c>
      <c r="Q24" s="45" t="str">
        <f>HYPERLINK("https://rarediseases.org/wp-content/uploads/2023/11/ME-Administrative-Code-144c283.pdf","Rule 10 144c283")</f>
        <v>Rule 10 144c283</v>
      </c>
      <c r="R24" s="17"/>
      <c r="S24" s="17"/>
      <c r="T24" s="55" t="s">
        <v>184</v>
      </c>
      <c r="U24" s="51" t="s">
        <v>185</v>
      </c>
      <c r="V24" s="51" t="s">
        <v>186</v>
      </c>
    </row>
    <row r="25" spans="1:22" ht="152.25" customHeight="1" x14ac:dyDescent="0.3">
      <c r="A25" s="60" t="s">
        <v>187</v>
      </c>
      <c r="B25" s="34" t="s">
        <v>188</v>
      </c>
      <c r="C25" s="4" t="s">
        <v>189</v>
      </c>
      <c r="D25" s="4">
        <v>2</v>
      </c>
      <c r="E25" s="4" t="s">
        <v>190</v>
      </c>
      <c r="F25" s="4" t="s">
        <v>191</v>
      </c>
      <c r="G25" s="4">
        <v>35</v>
      </c>
      <c r="H25" s="30" t="s">
        <v>29</v>
      </c>
      <c r="I25" s="49" t="s">
        <v>192</v>
      </c>
      <c r="J25" s="6" t="s">
        <v>31</v>
      </c>
      <c r="K25" s="4" t="s">
        <v>46</v>
      </c>
      <c r="L25" s="62" t="s">
        <v>193</v>
      </c>
      <c r="M25" s="4" t="s">
        <v>43</v>
      </c>
      <c r="N25" s="32" t="s">
        <v>34</v>
      </c>
      <c r="O25" s="32" t="s">
        <v>34</v>
      </c>
      <c r="P25" s="45" t="s">
        <v>194</v>
      </c>
      <c r="Q25" s="45" t="str">
        <f>HYPERLINK("http://mdrules.elaws.us/comar/10.52.12","CoMar 10-52-12")</f>
        <v>CoMar 10-52-12</v>
      </c>
      <c r="R25" s="17"/>
      <c r="S25" s="17"/>
      <c r="T25" s="36" t="s">
        <v>195</v>
      </c>
      <c r="U25" s="51"/>
      <c r="V25" s="51" t="s">
        <v>196</v>
      </c>
    </row>
    <row r="26" spans="1:22" ht="121.5" customHeight="1" x14ac:dyDescent="0.3">
      <c r="A26" s="63" t="s">
        <v>197</v>
      </c>
      <c r="B26" s="24" t="s">
        <v>198</v>
      </c>
      <c r="C26" s="4" t="s">
        <v>96</v>
      </c>
      <c r="D26" s="4">
        <v>1</v>
      </c>
      <c r="E26" s="4" t="s">
        <v>199</v>
      </c>
      <c r="F26" s="4" t="s">
        <v>43</v>
      </c>
      <c r="G26" s="4">
        <v>35</v>
      </c>
      <c r="H26" s="30" t="s">
        <v>29</v>
      </c>
      <c r="I26" s="62" t="s">
        <v>200</v>
      </c>
      <c r="J26" s="6" t="s">
        <v>46</v>
      </c>
      <c r="K26" s="4" t="s">
        <v>31</v>
      </c>
      <c r="L26" s="4" t="s">
        <v>144</v>
      </c>
      <c r="M26" s="4" t="s">
        <v>43</v>
      </c>
      <c r="N26" s="32" t="s">
        <v>48</v>
      </c>
      <c r="O26" s="32" t="s">
        <v>29</v>
      </c>
      <c r="P26" s="35" t="str">
        <f>HYPERLINK("https://malegislature.gov/Laws/GeneralLaws/PartI/TitleXVI/Chapter111/Section110A","General Laws I, XVI, 111, 110A")</f>
        <v>General Laws I, XVI, 111, 110A</v>
      </c>
      <c r="Q26" s="44" t="s">
        <v>201</v>
      </c>
      <c r="R26" s="38"/>
      <c r="S26" s="38"/>
      <c r="T26" s="35" t="s">
        <v>202</v>
      </c>
      <c r="U26" s="4" t="s">
        <v>203</v>
      </c>
      <c r="V26" s="48"/>
    </row>
    <row r="27" spans="1:22" ht="57.6" x14ac:dyDescent="0.3">
      <c r="A27" s="60" t="s">
        <v>204</v>
      </c>
      <c r="B27" s="34" t="s">
        <v>205</v>
      </c>
      <c r="C27" s="4" t="s">
        <v>142</v>
      </c>
      <c r="D27" s="4">
        <v>1</v>
      </c>
      <c r="E27" s="4" t="s">
        <v>206</v>
      </c>
      <c r="F27" s="4" t="s">
        <v>43</v>
      </c>
      <c r="G27" s="4">
        <v>36</v>
      </c>
      <c r="H27" s="30" t="s">
        <v>29</v>
      </c>
      <c r="I27" s="44" t="s">
        <v>207</v>
      </c>
      <c r="J27" s="6" t="s">
        <v>31</v>
      </c>
      <c r="K27" s="4" t="s">
        <v>46</v>
      </c>
      <c r="L27" s="4" t="s">
        <v>144</v>
      </c>
      <c r="M27" s="4" t="s">
        <v>43</v>
      </c>
      <c r="N27" s="32" t="s">
        <v>48</v>
      </c>
      <c r="O27" s="32" t="s">
        <v>29</v>
      </c>
      <c r="P27" s="36" t="str">
        <f>HYPERLINK("http://www.legislature.mi.gov/(S(fzwxmag3r52atsfzwu4v3jzo))/mileg.aspx?page=GetObject&amp;objectname=mcl-333-5431","MI Public Health Code 333.5431")</f>
        <v>MI Public Health Code 333.5431</v>
      </c>
      <c r="Q27" s="37" t="s">
        <v>47</v>
      </c>
      <c r="R27" s="37"/>
      <c r="S27" s="37"/>
      <c r="T27" s="45" t="s">
        <v>208</v>
      </c>
      <c r="U27" s="4"/>
      <c r="V27" s="48"/>
    </row>
    <row r="28" spans="1:22" ht="267.75" customHeight="1" x14ac:dyDescent="0.3">
      <c r="A28" s="60" t="s">
        <v>209</v>
      </c>
      <c r="B28" s="34" t="s">
        <v>210</v>
      </c>
      <c r="C28" s="4" t="s">
        <v>142</v>
      </c>
      <c r="D28" s="4">
        <v>1</v>
      </c>
      <c r="E28" s="4" t="s">
        <v>42</v>
      </c>
      <c r="F28" s="4" t="s">
        <v>43</v>
      </c>
      <c r="G28" s="4">
        <v>35</v>
      </c>
      <c r="H28" s="30" t="s">
        <v>29</v>
      </c>
      <c r="I28" s="44" t="s">
        <v>211</v>
      </c>
      <c r="J28" s="6" t="s">
        <v>31</v>
      </c>
      <c r="K28" s="4" t="s">
        <v>46</v>
      </c>
      <c r="L28" s="4" t="s">
        <v>144</v>
      </c>
      <c r="M28" s="4" t="s">
        <v>212</v>
      </c>
      <c r="N28" s="32" t="s">
        <v>48</v>
      </c>
      <c r="O28" s="32" t="s">
        <v>29</v>
      </c>
      <c r="P28" s="36" t="str">
        <f>HYPERLINK("https://www.revisor.mn.gov/statutes/cite/144.125","MN Statutes 144.125")</f>
        <v>MN Statutes 144.125</v>
      </c>
      <c r="Q28" s="36" t="str">
        <f>HYPERLINK("https://www.revisor.mn.gov/rules/4615/","MAR 4615.0300 through 0760")</f>
        <v>MAR 4615.0300 through 0760</v>
      </c>
      <c r="R28" s="37"/>
      <c r="S28" s="37"/>
      <c r="T28" s="36" t="s">
        <v>213</v>
      </c>
      <c r="U28" s="51" t="s">
        <v>214</v>
      </c>
      <c r="V28" s="48"/>
    </row>
    <row r="29" spans="1:22" ht="273.60000000000002" x14ac:dyDescent="0.3">
      <c r="A29" s="60" t="s">
        <v>215</v>
      </c>
      <c r="B29" s="34" t="s">
        <v>216</v>
      </c>
      <c r="C29" s="4" t="s">
        <v>26</v>
      </c>
      <c r="D29" s="4">
        <v>1</v>
      </c>
      <c r="E29" s="4" t="s">
        <v>42</v>
      </c>
      <c r="F29" s="4" t="s">
        <v>43</v>
      </c>
      <c r="G29" s="4">
        <v>33</v>
      </c>
      <c r="H29" s="30" t="s">
        <v>48</v>
      </c>
      <c r="I29" s="62" t="s">
        <v>217</v>
      </c>
      <c r="J29" s="6" t="s">
        <v>31</v>
      </c>
      <c r="K29" s="4" t="s">
        <v>46</v>
      </c>
      <c r="L29" s="4" t="s">
        <v>218</v>
      </c>
      <c r="M29" s="4" t="s">
        <v>43</v>
      </c>
      <c r="N29" s="32" t="s">
        <v>34</v>
      </c>
      <c r="O29" s="33" t="s">
        <v>29</v>
      </c>
      <c r="P29" s="50" t="s">
        <v>219</v>
      </c>
      <c r="Q29" s="36" t="str">
        <f>HYPERLINK("https://msdh.ms.gov/msdhsite/_static/resources/346.pdf","MSDH Rules 15:4:1:1")</f>
        <v>MSDH Rules 15:4:1:1</v>
      </c>
      <c r="R29" s="37"/>
      <c r="S29" s="37"/>
      <c r="T29" s="45" t="s">
        <v>220</v>
      </c>
      <c r="U29" s="38"/>
      <c r="V29" s="51" t="s">
        <v>221</v>
      </c>
    </row>
    <row r="30" spans="1:22" ht="202.2" customHeight="1" x14ac:dyDescent="0.3">
      <c r="A30" s="60" t="s">
        <v>222</v>
      </c>
      <c r="B30" s="34" t="s">
        <v>223</v>
      </c>
      <c r="C30" s="4" t="s">
        <v>158</v>
      </c>
      <c r="D30" s="4">
        <v>1</v>
      </c>
      <c r="E30" s="4" t="s">
        <v>42</v>
      </c>
      <c r="F30" s="64" t="s">
        <v>224</v>
      </c>
      <c r="G30" s="4">
        <v>36</v>
      </c>
      <c r="H30" s="30" t="s">
        <v>29</v>
      </c>
      <c r="I30" s="44" t="s">
        <v>225</v>
      </c>
      <c r="J30" s="6" t="s">
        <v>46</v>
      </c>
      <c r="K30" s="4" t="s">
        <v>31</v>
      </c>
      <c r="L30" s="4" t="s">
        <v>144</v>
      </c>
      <c r="M30" s="4" t="s">
        <v>226</v>
      </c>
      <c r="N30" s="32" t="s">
        <v>48</v>
      </c>
      <c r="O30" s="32" t="s">
        <v>29</v>
      </c>
      <c r="P30" s="45">
        <v>191.33199999999999</v>
      </c>
      <c r="Q30" s="36" t="str">
        <f>HYPERLINK("https://www.sos.mo.gov/cmsimages/adrules/csr/current/19csr/19c25-36.pdf","19 CSR 25-36.010")</f>
        <v>19 CSR 25-36.010</v>
      </c>
      <c r="R30" s="17"/>
      <c r="S30" s="17"/>
      <c r="T30" s="36" t="s">
        <v>227</v>
      </c>
      <c r="U30" s="4"/>
      <c r="V30" s="48"/>
    </row>
    <row r="31" spans="1:22" ht="252" customHeight="1" x14ac:dyDescent="0.3">
      <c r="A31" s="60" t="s">
        <v>228</v>
      </c>
      <c r="B31" s="34" t="s">
        <v>229</v>
      </c>
      <c r="C31" s="4" t="s">
        <v>56</v>
      </c>
      <c r="D31" s="4">
        <v>1</v>
      </c>
      <c r="E31" s="4" t="s">
        <v>42</v>
      </c>
      <c r="F31" s="4" t="s">
        <v>43</v>
      </c>
      <c r="G31" s="4">
        <v>33</v>
      </c>
      <c r="H31" s="30" t="s">
        <v>48</v>
      </c>
      <c r="I31" s="44" t="s">
        <v>230</v>
      </c>
      <c r="J31" s="6" t="s">
        <v>31</v>
      </c>
      <c r="K31" s="4" t="s">
        <v>46</v>
      </c>
      <c r="L31" s="4" t="s">
        <v>144</v>
      </c>
      <c r="M31" s="4" t="s">
        <v>231</v>
      </c>
      <c r="N31" s="32" t="s">
        <v>48</v>
      </c>
      <c r="O31" s="32" t="s">
        <v>48</v>
      </c>
      <c r="P31" s="36" t="str">
        <f>HYPERLINK("https://leg.mt.gov/bills/mca/title_0500/chapter_0190/part_0020/sections_index.html","MCA 50.19.2")</f>
        <v>MCA 50.19.2</v>
      </c>
      <c r="Q31" s="45" t="str">
        <f>HYPERLINK("http://www.mtrules.org/gateway/Subchapterhome.asp?scn=37.57.3","MT Rule 37.57.3")</f>
        <v>MT Rule 37.57.3</v>
      </c>
      <c r="R31" s="17"/>
      <c r="S31" s="17"/>
      <c r="T31" s="45" t="s">
        <v>232</v>
      </c>
      <c r="U31" s="4"/>
      <c r="V31" s="48"/>
    </row>
    <row r="32" spans="1:22" ht="129" customHeight="1" x14ac:dyDescent="0.3">
      <c r="A32" s="60" t="s">
        <v>233</v>
      </c>
      <c r="B32" s="34" t="s">
        <v>234</v>
      </c>
      <c r="C32" s="4" t="s">
        <v>66</v>
      </c>
      <c r="D32" s="4">
        <v>1</v>
      </c>
      <c r="E32" s="4" t="s">
        <v>42</v>
      </c>
      <c r="F32" s="4" t="s">
        <v>43</v>
      </c>
      <c r="G32" s="4">
        <v>35</v>
      </c>
      <c r="H32" s="30" t="s">
        <v>29</v>
      </c>
      <c r="I32" s="44" t="s">
        <v>235</v>
      </c>
      <c r="J32" s="6" t="s">
        <v>46</v>
      </c>
      <c r="K32" s="4" t="s">
        <v>46</v>
      </c>
      <c r="L32" s="4" t="s">
        <v>144</v>
      </c>
      <c r="M32" s="4" t="s">
        <v>236</v>
      </c>
      <c r="N32" s="32" t="s">
        <v>48</v>
      </c>
      <c r="O32" s="32" t="s">
        <v>29</v>
      </c>
      <c r="P32" s="36" t="str">
        <f>HYPERLINK("https://nebraskalegislature.gov/laws/statutes.php?statute=71-519","NRS 71-519")</f>
        <v>NRS 71-519</v>
      </c>
      <c r="Q32" s="36" t="str">
        <f>HYPERLINK("http://www.sos.ne.gov/rules-and-regs/regsearch/Rules/Health_and_Human_Services_System/Title-181/Chapter-2.pdf","NAC Title 181-2-001 through 010")</f>
        <v>NAC Title 181-2-001 through 010</v>
      </c>
      <c r="R32" s="17"/>
      <c r="S32" s="17"/>
      <c r="T32" s="45" t="s">
        <v>237</v>
      </c>
      <c r="U32" s="4"/>
      <c r="V32" s="48"/>
    </row>
    <row r="33" spans="1:22" ht="172.8" x14ac:dyDescent="0.3">
      <c r="A33" s="60" t="s">
        <v>238</v>
      </c>
      <c r="B33" s="34" t="s">
        <v>239</v>
      </c>
      <c r="C33" s="4" t="s">
        <v>56</v>
      </c>
      <c r="D33" s="4">
        <v>2</v>
      </c>
      <c r="E33" s="4" t="s">
        <v>42</v>
      </c>
      <c r="F33" s="4" t="s">
        <v>240</v>
      </c>
      <c r="G33" s="4">
        <v>32</v>
      </c>
      <c r="H33" s="30" t="s">
        <v>44</v>
      </c>
      <c r="I33" s="44" t="s">
        <v>241</v>
      </c>
      <c r="J33" s="6" t="s">
        <v>31</v>
      </c>
      <c r="K33" s="4" t="s">
        <v>46</v>
      </c>
      <c r="L33" s="44" t="s">
        <v>242</v>
      </c>
      <c r="M33" s="4" t="s">
        <v>243</v>
      </c>
      <c r="N33" s="32" t="s">
        <v>34</v>
      </c>
      <c r="O33" s="32" t="s">
        <v>29</v>
      </c>
      <c r="P33" s="36" t="str">
        <f>HYPERLINK("https://www.leg.state.nv.us/nrs/nrs-442.html#NRS442Sec008","NRS 442.008")</f>
        <v>NRS 442.008</v>
      </c>
      <c r="Q33" s="36" t="str">
        <f>HYPERLINK("https://www.leg.state.nv.us/nac/nac-442.html#NAC442Sec020","NAC 442.020")</f>
        <v>NAC 442.020</v>
      </c>
      <c r="R33" s="17"/>
      <c r="S33" s="17"/>
      <c r="T33" s="45" t="s">
        <v>244</v>
      </c>
      <c r="U33" s="47" t="s">
        <v>245</v>
      </c>
      <c r="V33" s="48"/>
    </row>
    <row r="34" spans="1:22" ht="198" customHeight="1" x14ac:dyDescent="0.3">
      <c r="A34" s="60" t="s">
        <v>246</v>
      </c>
      <c r="B34" s="34" t="s">
        <v>247</v>
      </c>
      <c r="C34" s="4" t="s">
        <v>96</v>
      </c>
      <c r="D34" s="4">
        <v>1</v>
      </c>
      <c r="E34" s="4" t="s">
        <v>42</v>
      </c>
      <c r="F34" s="6" t="s">
        <v>43</v>
      </c>
      <c r="G34" s="4">
        <v>35</v>
      </c>
      <c r="H34" s="30" t="s">
        <v>29</v>
      </c>
      <c r="I34" s="44" t="s">
        <v>248</v>
      </c>
      <c r="J34" s="6" t="s">
        <v>31</v>
      </c>
      <c r="K34" s="4" t="s">
        <v>31</v>
      </c>
      <c r="L34" s="4" t="s">
        <v>144</v>
      </c>
      <c r="M34" s="4" t="s">
        <v>43</v>
      </c>
      <c r="N34" s="32" t="s">
        <v>48</v>
      </c>
      <c r="O34" s="32" t="s">
        <v>29</v>
      </c>
      <c r="P34" s="36" t="str">
        <f>HYPERLINK("http://www.gencourt.state.nh.us/rsa/html/X/132/132-10-a.htm","NH RSA Title X 132:10-a")</f>
        <v>NH RSA Title X 132:10-a</v>
      </c>
      <c r="Q34" s="36" t="str">
        <f>HYPERLINK("http://www.gencourt.state.nh.us/ruleS/state_agencies/he-p3000.html","NH Rules He-P 3008")</f>
        <v>NH Rules He-P 3008</v>
      </c>
      <c r="R34" s="17"/>
      <c r="S34" s="17"/>
      <c r="T34" s="45" t="s">
        <v>249</v>
      </c>
      <c r="U34" s="4"/>
      <c r="V34" s="48"/>
    </row>
    <row r="35" spans="1:22" ht="144" x14ac:dyDescent="0.3">
      <c r="A35" s="60" t="s">
        <v>250</v>
      </c>
      <c r="B35" s="34" t="s">
        <v>251</v>
      </c>
      <c r="C35" s="4" t="s">
        <v>252</v>
      </c>
      <c r="D35" s="4">
        <v>1</v>
      </c>
      <c r="E35" s="4">
        <v>24</v>
      </c>
      <c r="F35" s="4" t="s">
        <v>43</v>
      </c>
      <c r="G35" s="4">
        <v>35</v>
      </c>
      <c r="H35" s="30" t="s">
        <v>29</v>
      </c>
      <c r="I35" s="44" t="s">
        <v>253</v>
      </c>
      <c r="J35" s="4" t="s">
        <v>31</v>
      </c>
      <c r="K35" s="4" t="s">
        <v>31</v>
      </c>
      <c r="L35" s="4" t="s">
        <v>144</v>
      </c>
      <c r="M35" s="4" t="s">
        <v>43</v>
      </c>
      <c r="N35" s="32" t="s">
        <v>29</v>
      </c>
      <c r="O35" s="32" t="s">
        <v>29</v>
      </c>
      <c r="P35" s="36" t="str">
        <f>HYPERLINK("http://njlaw.rutgers.edu/cgi-bin/njstats/showsect.cgi?title=26&amp;chapter=2&amp;section=111&amp;actn=getsect","NJ Stats 26:2-11")</f>
        <v>NJ Stats 26:2-11</v>
      </c>
      <c r="Q35" s="45" t="s">
        <v>254</v>
      </c>
      <c r="R35" s="37"/>
      <c r="S35" s="37"/>
      <c r="T35" s="36" t="s">
        <v>255</v>
      </c>
      <c r="U35" s="51" t="s">
        <v>256</v>
      </c>
      <c r="V35" s="51" t="s">
        <v>257</v>
      </c>
    </row>
    <row r="36" spans="1:22" ht="110.25" customHeight="1" x14ac:dyDescent="0.3">
      <c r="A36" s="60" t="s">
        <v>258</v>
      </c>
      <c r="B36" s="34" t="s">
        <v>259</v>
      </c>
      <c r="C36" s="4" t="s">
        <v>56</v>
      </c>
      <c r="D36" s="4">
        <v>2</v>
      </c>
      <c r="E36" s="4" t="s">
        <v>42</v>
      </c>
      <c r="F36" s="4" t="s">
        <v>240</v>
      </c>
      <c r="G36" s="4">
        <v>35</v>
      </c>
      <c r="H36" s="30" t="s">
        <v>29</v>
      </c>
      <c r="I36" s="44" t="s">
        <v>260</v>
      </c>
      <c r="J36" s="6" t="s">
        <v>31</v>
      </c>
      <c r="K36" s="4" t="s">
        <v>31</v>
      </c>
      <c r="L36" s="4" t="s">
        <v>144</v>
      </c>
      <c r="M36" s="4" t="s">
        <v>43</v>
      </c>
      <c r="N36" s="32" t="s">
        <v>48</v>
      </c>
      <c r="O36" s="32" t="s">
        <v>29</v>
      </c>
      <c r="P36" s="45" t="s">
        <v>261</v>
      </c>
      <c r="Q36" s="45" t="s">
        <v>262</v>
      </c>
      <c r="R36" s="37"/>
      <c r="S36" s="37"/>
      <c r="T36" s="36" t="s">
        <v>263</v>
      </c>
      <c r="U36" s="38"/>
      <c r="V36" s="48"/>
    </row>
    <row r="37" spans="1:22" ht="94.5" customHeight="1" x14ac:dyDescent="0.3">
      <c r="A37" s="60" t="s">
        <v>264</v>
      </c>
      <c r="B37" s="34" t="s">
        <v>265</v>
      </c>
      <c r="C37" s="4" t="s">
        <v>252</v>
      </c>
      <c r="D37" s="4">
        <v>1</v>
      </c>
      <c r="E37" s="4" t="s">
        <v>266</v>
      </c>
      <c r="F37" s="4" t="s">
        <v>43</v>
      </c>
      <c r="G37" s="4">
        <v>36</v>
      </c>
      <c r="H37" s="30" t="s">
        <v>29</v>
      </c>
      <c r="I37" s="44" t="s">
        <v>267</v>
      </c>
      <c r="J37" s="6" t="s">
        <v>46</v>
      </c>
      <c r="K37" s="4" t="s">
        <v>46</v>
      </c>
      <c r="L37" s="4" t="s">
        <v>144</v>
      </c>
      <c r="M37" s="4" t="s">
        <v>268</v>
      </c>
      <c r="N37" s="32" t="s">
        <v>48</v>
      </c>
      <c r="O37" s="32" t="s">
        <v>29</v>
      </c>
      <c r="P37" s="45" t="s">
        <v>269</v>
      </c>
      <c r="Q37" s="36" t="str">
        <f>HYPERLINK("https://govt.westlaw.com/nycrr/Browse/Home/NewYork/NewYorkCodesRulesandRegulations?guid=If1edc5b0b65511ddb903a4af59fec65a&amp;originationContext=documenttoc&amp;transitionType=Default&amp;contextData=(sc.Default)","NYCRR Title 10 Ch II Subch. H Subpart 69.1-69.9")</f>
        <v>NYCRR Title 10 Ch II Subch. H Subpart 69.1-69.9</v>
      </c>
      <c r="R37" s="17"/>
      <c r="S37" s="17"/>
      <c r="T37" s="36" t="s">
        <v>270</v>
      </c>
      <c r="U37" s="4"/>
      <c r="V37" s="48"/>
    </row>
    <row r="38" spans="1:22" ht="144" x14ac:dyDescent="0.3">
      <c r="A38" s="60" t="s">
        <v>271</v>
      </c>
      <c r="B38" s="34" t="s">
        <v>272</v>
      </c>
      <c r="C38" s="4" t="s">
        <v>26</v>
      </c>
      <c r="D38" s="4">
        <v>1</v>
      </c>
      <c r="E38" s="4" t="s">
        <v>149</v>
      </c>
      <c r="F38" s="4" t="s">
        <v>43</v>
      </c>
      <c r="G38" s="4">
        <v>35</v>
      </c>
      <c r="H38" s="30" t="s">
        <v>29</v>
      </c>
      <c r="I38" s="44" t="s">
        <v>273</v>
      </c>
      <c r="J38" s="6" t="s">
        <v>46</v>
      </c>
      <c r="K38" s="4" t="s">
        <v>31</v>
      </c>
      <c r="L38" s="44" t="s">
        <v>218</v>
      </c>
      <c r="M38" s="4" t="s">
        <v>43</v>
      </c>
      <c r="N38" s="32" t="s">
        <v>34</v>
      </c>
      <c r="O38" s="32" t="s">
        <v>34</v>
      </c>
      <c r="P38" s="36" t="str">
        <f>HYPERLINK("https://www.ncleg.net/EnactedLegislation/Statutes/HTML/BySection/Chapter_130A/GS_130A-125.html","NC Statutes 130A-125")</f>
        <v>NC Statutes 130A-125</v>
      </c>
      <c r="Q38" s="36" t="str">
        <f>HYPERLINK("http://reports.oah.state.nc.us/ncac/title%2010a%20-%20health%20and%20human%20services/chapter%2043%20-%20personal%20health/subchapter%20h/10a%20ncac%2043h%20.0314.pdf","10A NCAC 43H.0314")</f>
        <v>10A NCAC 43H.0314</v>
      </c>
      <c r="R38" s="17"/>
      <c r="S38" s="17"/>
      <c r="T38" s="45" t="s">
        <v>274</v>
      </c>
      <c r="U38" s="51" t="s">
        <v>275</v>
      </c>
      <c r="V38" s="47"/>
    </row>
    <row r="39" spans="1:22" ht="64.5" customHeight="1" x14ac:dyDescent="0.3">
      <c r="A39" s="60" t="s">
        <v>276</v>
      </c>
      <c r="B39" s="34" t="s">
        <v>277</v>
      </c>
      <c r="C39" s="4" t="s">
        <v>158</v>
      </c>
      <c r="D39" s="4">
        <v>1</v>
      </c>
      <c r="E39" s="4" t="s">
        <v>278</v>
      </c>
      <c r="F39" s="4" t="s">
        <v>43</v>
      </c>
      <c r="G39" s="4">
        <v>34</v>
      </c>
      <c r="H39" s="30" t="s">
        <v>48</v>
      </c>
      <c r="I39" s="65" t="s">
        <v>279</v>
      </c>
      <c r="J39" s="6" t="s">
        <v>31</v>
      </c>
      <c r="K39" s="4" t="s">
        <v>46</v>
      </c>
      <c r="L39" s="4" t="s">
        <v>144</v>
      </c>
      <c r="M39" s="4" t="s">
        <v>43</v>
      </c>
      <c r="N39" s="32" t="s">
        <v>48</v>
      </c>
      <c r="O39" s="32" t="s">
        <v>48</v>
      </c>
      <c r="P39" s="36" t="str">
        <f>HYPERLINK("https://www.legis.nd.gov/cencode/t25c17.pdf?20150505225449","ND Century Code 25-17")</f>
        <v>ND Century Code 25-17</v>
      </c>
      <c r="Q39" s="36" t="str">
        <f>HYPERLINK("https://www.legis.nd.gov/information/acdata/pdf/33-06-16.pdf?20140311123343","NDAC 33-06-16")</f>
        <v>NDAC 33-06-16</v>
      </c>
      <c r="R39" s="17"/>
      <c r="S39" s="17"/>
      <c r="T39" s="45" t="s">
        <v>280</v>
      </c>
      <c r="U39" s="4"/>
      <c r="V39" s="48"/>
    </row>
    <row r="40" spans="1:22" ht="78.75" customHeight="1" x14ac:dyDescent="0.3">
      <c r="A40" s="60" t="s">
        <v>281</v>
      </c>
      <c r="B40" s="34" t="s">
        <v>282</v>
      </c>
      <c r="C40" s="4" t="s">
        <v>142</v>
      </c>
      <c r="D40" s="4">
        <v>1</v>
      </c>
      <c r="E40" s="4" t="s">
        <v>283</v>
      </c>
      <c r="F40" s="4" t="s">
        <v>43</v>
      </c>
      <c r="G40" s="4">
        <v>35</v>
      </c>
      <c r="H40" s="30" t="s">
        <v>29</v>
      </c>
      <c r="I40" s="62" t="s">
        <v>284</v>
      </c>
      <c r="J40" s="6" t="s">
        <v>31</v>
      </c>
      <c r="K40" s="4" t="s">
        <v>123</v>
      </c>
      <c r="L40" s="44" t="s">
        <v>285</v>
      </c>
      <c r="M40" s="4" t="s">
        <v>286</v>
      </c>
      <c r="N40" s="32" t="s">
        <v>34</v>
      </c>
      <c r="O40" s="32" t="s">
        <v>34</v>
      </c>
      <c r="P40" s="36" t="str">
        <f>HYPERLINK("http://codes.ohio.gov/orc/3701.501","ORC 3701.501")</f>
        <v>ORC 3701.501</v>
      </c>
      <c r="Q40" s="36" t="str">
        <f>HYPERLINK("http://codes.ohio.gov/oac/3701-55","OAC 3701-55")</f>
        <v>OAC 3701-55</v>
      </c>
      <c r="R40" s="17"/>
      <c r="S40" s="17"/>
      <c r="T40" s="36" t="s">
        <v>287</v>
      </c>
      <c r="U40" s="4"/>
      <c r="V40" s="48"/>
    </row>
    <row r="41" spans="1:22" ht="121.5" customHeight="1" x14ac:dyDescent="0.3">
      <c r="A41" s="60" t="s">
        <v>288</v>
      </c>
      <c r="B41" s="34" t="s">
        <v>289</v>
      </c>
      <c r="C41" s="4" t="s">
        <v>290</v>
      </c>
      <c r="D41" s="4">
        <v>1</v>
      </c>
      <c r="E41" s="4" t="s">
        <v>291</v>
      </c>
      <c r="F41" s="4" t="s">
        <v>43</v>
      </c>
      <c r="G41" s="4">
        <v>35</v>
      </c>
      <c r="H41" s="30" t="s">
        <v>29</v>
      </c>
      <c r="I41" s="44" t="s">
        <v>292</v>
      </c>
      <c r="J41" s="6" t="s">
        <v>31</v>
      </c>
      <c r="K41" s="4" t="s">
        <v>46</v>
      </c>
      <c r="L41" s="4" t="s">
        <v>144</v>
      </c>
      <c r="M41" s="4" t="s">
        <v>293</v>
      </c>
      <c r="N41" s="32" t="s">
        <v>48</v>
      </c>
      <c r="O41" s="32" t="s">
        <v>29</v>
      </c>
      <c r="P41" s="36" t="str">
        <f>HYPERLINK("http://www.oscn.net/applications/oscn/DeliverDocument.asp?CiteID=98096","OSC 63.1.5.1.533")</f>
        <v>OSC 63.1.5.1.533</v>
      </c>
      <c r="Q41" s="66" t="s">
        <v>294</v>
      </c>
      <c r="R41" s="17"/>
      <c r="S41" s="17"/>
      <c r="T41" s="66" t="s">
        <v>295</v>
      </c>
      <c r="U41" s="51"/>
      <c r="V41" s="47" t="s">
        <v>296</v>
      </c>
    </row>
    <row r="42" spans="1:22" ht="91.5" customHeight="1" x14ac:dyDescent="0.3">
      <c r="A42" s="60" t="s">
        <v>297</v>
      </c>
      <c r="B42" s="34" t="s">
        <v>298</v>
      </c>
      <c r="C42" s="4" t="s">
        <v>41</v>
      </c>
      <c r="D42" s="4">
        <v>2</v>
      </c>
      <c r="E42" s="4" t="s">
        <v>149</v>
      </c>
      <c r="F42" s="17" t="s">
        <v>299</v>
      </c>
      <c r="G42" s="4">
        <v>35</v>
      </c>
      <c r="H42" s="30" t="s">
        <v>29</v>
      </c>
      <c r="I42" s="44" t="s">
        <v>300</v>
      </c>
      <c r="J42" s="6" t="s">
        <v>31</v>
      </c>
      <c r="K42" s="4" t="s">
        <v>46</v>
      </c>
      <c r="L42" s="4" t="s">
        <v>144</v>
      </c>
      <c r="M42" s="4" t="s">
        <v>301</v>
      </c>
      <c r="N42" s="32" t="s">
        <v>48</v>
      </c>
      <c r="O42" s="32" t="s">
        <v>29</v>
      </c>
      <c r="P42" s="36" t="str">
        <f>HYPERLINK("https://www.oregonlaws.org/ors/433.285","ORS 433.285")</f>
        <v>ORS 433.285</v>
      </c>
      <c r="Q42" s="45" t="s">
        <v>302</v>
      </c>
      <c r="R42" s="17"/>
      <c r="S42" s="17"/>
      <c r="T42" s="36" t="s">
        <v>303</v>
      </c>
      <c r="U42" s="44"/>
      <c r="V42" s="48"/>
    </row>
    <row r="43" spans="1:22" ht="94.5" customHeight="1" x14ac:dyDescent="0.3">
      <c r="A43" s="60" t="s">
        <v>304</v>
      </c>
      <c r="B43" s="34" t="s">
        <v>305</v>
      </c>
      <c r="C43" s="4" t="s">
        <v>252</v>
      </c>
      <c r="D43" s="4">
        <v>1</v>
      </c>
      <c r="E43" s="4" t="s">
        <v>42</v>
      </c>
      <c r="F43" s="4" t="s">
        <v>43</v>
      </c>
      <c r="G43" s="4">
        <v>37</v>
      </c>
      <c r="H43" s="30" t="s">
        <v>29</v>
      </c>
      <c r="I43" s="44" t="s">
        <v>306</v>
      </c>
      <c r="J43" s="4" t="s">
        <v>31</v>
      </c>
      <c r="K43" s="4" t="s">
        <v>46</v>
      </c>
      <c r="L43" s="4" t="s">
        <v>307</v>
      </c>
      <c r="M43" s="4" t="s">
        <v>43</v>
      </c>
      <c r="N43" s="32" t="s">
        <v>34</v>
      </c>
      <c r="O43" s="32" t="s">
        <v>34</v>
      </c>
      <c r="P43" s="36" t="str">
        <f>HYPERLINK("https://govt.westlaw.com/pac/Browse/Home/Pennsylvania/UnofficialPurdonsPennsylvaniaStatutes?guid=NA4A7E5D85F8E4A56BFAF4280754A9815&amp;originationContext=documenttoc&amp;transitionType=Default&amp;contextData=(sc.Default","PA Statutes 35.3.621 through 625")</f>
        <v>PA Statutes 35.3.621 through 625</v>
      </c>
      <c r="Q43" s="45" t="s">
        <v>308</v>
      </c>
      <c r="R43" s="17"/>
      <c r="S43" s="17"/>
      <c r="T43" s="36" t="s">
        <v>309</v>
      </c>
      <c r="U43" s="4"/>
      <c r="V43" s="48"/>
    </row>
    <row r="44" spans="1:22" ht="158.4" x14ac:dyDescent="0.3">
      <c r="A44" s="43" t="s">
        <v>310</v>
      </c>
      <c r="B44" s="34" t="s">
        <v>311</v>
      </c>
      <c r="C44" s="4" t="s">
        <v>96</v>
      </c>
      <c r="D44" s="4">
        <v>1</v>
      </c>
      <c r="E44" s="4" t="s">
        <v>42</v>
      </c>
      <c r="F44" s="4" t="s">
        <v>43</v>
      </c>
      <c r="G44" s="4">
        <v>35</v>
      </c>
      <c r="H44" s="30" t="s">
        <v>29</v>
      </c>
      <c r="I44" s="44" t="s">
        <v>312</v>
      </c>
      <c r="J44" s="6" t="s">
        <v>31</v>
      </c>
      <c r="K44" s="4" t="s">
        <v>46</v>
      </c>
      <c r="L44" s="4" t="s">
        <v>313</v>
      </c>
      <c r="M44" s="4" t="s">
        <v>43</v>
      </c>
      <c r="N44" s="32" t="s">
        <v>34</v>
      </c>
      <c r="O44" s="32" t="s">
        <v>34</v>
      </c>
      <c r="P44" s="45" t="str">
        <f>HYPERLINK("http://webserver.rilin.state.ri.us/Statutes/title23/23-13/23-13-14.htm","RI General Laws 23-13-14")</f>
        <v>RI General Laws 23-13-14</v>
      </c>
      <c r="Q44" s="45" t="s">
        <v>314</v>
      </c>
      <c r="R44" s="17"/>
      <c r="S44" s="17"/>
      <c r="T44" s="36" t="s">
        <v>315</v>
      </c>
      <c r="U44" s="4"/>
      <c r="V44" s="48"/>
    </row>
    <row r="45" spans="1:22" ht="93.6" x14ac:dyDescent="0.3">
      <c r="A45" s="43" t="s">
        <v>316</v>
      </c>
      <c r="B45" s="34" t="s">
        <v>317</v>
      </c>
      <c r="C45" s="4" t="s">
        <v>26</v>
      </c>
      <c r="D45" s="4">
        <v>1</v>
      </c>
      <c r="E45" s="4" t="s">
        <v>42</v>
      </c>
      <c r="F45" s="4" t="s">
        <v>43</v>
      </c>
      <c r="G45" s="4">
        <v>35</v>
      </c>
      <c r="H45" s="30" t="s">
        <v>29</v>
      </c>
      <c r="I45" s="44" t="s">
        <v>318</v>
      </c>
      <c r="J45" s="6" t="s">
        <v>319</v>
      </c>
      <c r="K45" s="4" t="s">
        <v>31</v>
      </c>
      <c r="L45" s="4" t="s">
        <v>144</v>
      </c>
      <c r="M45" s="4" t="s">
        <v>320</v>
      </c>
      <c r="N45" s="32" t="s">
        <v>48</v>
      </c>
      <c r="O45" s="32" t="s">
        <v>29</v>
      </c>
      <c r="P45" s="36" t="str">
        <f>HYPERLINK("https://www.scstatehouse.gov/code/t44c037.php","SC Code 44-37-40")</f>
        <v>SC Code 44-37-40</v>
      </c>
      <c r="Q45" s="36" t="str">
        <f>HYPERLINK("https://www.scstatehouse.gov/coderegs/Chapter%2061-80%20through%2061-92.pdf","SC Code of Regs 61-80 through 61-92")</f>
        <v>SC Code of Regs 61-80 through 61-92</v>
      </c>
      <c r="R45" s="17"/>
      <c r="S45" s="17"/>
      <c r="T45" s="20" t="s">
        <v>321</v>
      </c>
      <c r="U45" s="4"/>
      <c r="V45" s="48"/>
    </row>
    <row r="46" spans="1:22" ht="100.8" x14ac:dyDescent="0.3">
      <c r="A46" s="43" t="s">
        <v>322</v>
      </c>
      <c r="B46" s="34" t="s">
        <v>323</v>
      </c>
      <c r="C46" s="14" t="s">
        <v>66</v>
      </c>
      <c r="D46" s="4">
        <v>1</v>
      </c>
      <c r="E46" s="4" t="s">
        <v>42</v>
      </c>
      <c r="F46" s="15" t="s">
        <v>43</v>
      </c>
      <c r="G46" s="4">
        <v>33</v>
      </c>
      <c r="H46" s="30" t="s">
        <v>48</v>
      </c>
      <c r="I46" s="44" t="s">
        <v>324</v>
      </c>
      <c r="J46" s="6" t="s">
        <v>46</v>
      </c>
      <c r="K46" s="4" t="s">
        <v>46</v>
      </c>
      <c r="L46" s="4" t="s">
        <v>144</v>
      </c>
      <c r="M46" s="4" t="s">
        <v>43</v>
      </c>
      <c r="N46" s="32" t="s">
        <v>48</v>
      </c>
      <c r="O46" s="32" t="s">
        <v>48</v>
      </c>
      <c r="P46" s="36" t="str">
        <f>HYPERLINK("http://sdlegislature.gov/Statutes/Codified_Laws/DisplayStatute.aspx?Statute=34-24&amp;Type=Statute","SDLRC 34-24-16")</f>
        <v>SDLRC 34-24-16</v>
      </c>
      <c r="Q46" s="36" t="str">
        <f>HYPERLINK("http://sdlegislature.gov/Rules/DisplayRule.aspx?Rule=44:19","ARSD 44:19")</f>
        <v>ARSD 44:19</v>
      </c>
      <c r="R46" s="17"/>
      <c r="S46" s="17"/>
      <c r="T46" s="45" t="s">
        <v>325</v>
      </c>
      <c r="U46" s="4"/>
      <c r="V46" s="48"/>
    </row>
    <row r="47" spans="1:22" ht="110.25" customHeight="1" x14ac:dyDescent="0.3">
      <c r="A47" s="43" t="s">
        <v>326</v>
      </c>
      <c r="B47" s="34" t="s">
        <v>327</v>
      </c>
      <c r="C47" s="4" t="s">
        <v>26</v>
      </c>
      <c r="D47" s="4">
        <v>1</v>
      </c>
      <c r="E47" s="4" t="s">
        <v>266</v>
      </c>
      <c r="F47" s="4" t="s">
        <v>43</v>
      </c>
      <c r="G47" s="4">
        <v>35</v>
      </c>
      <c r="H47" s="30" t="s">
        <v>29</v>
      </c>
      <c r="I47" s="44" t="s">
        <v>328</v>
      </c>
      <c r="J47" s="6" t="s">
        <v>31</v>
      </c>
      <c r="K47" s="4" t="s">
        <v>123</v>
      </c>
      <c r="L47" s="26" t="s">
        <v>329</v>
      </c>
      <c r="M47" s="4" t="s">
        <v>330</v>
      </c>
      <c r="N47" s="32" t="s">
        <v>34</v>
      </c>
      <c r="O47" s="32" t="s">
        <v>34</v>
      </c>
      <c r="P47" s="45" t="s">
        <v>331</v>
      </c>
      <c r="Q47" s="36" t="str">
        <f>HYPERLINK("https://publications.tnsosfiles.com/rules/1200/1200-15/1200-15-01.20130531doc.pdf","Tennessee Department of Health Rules 1200-15-01")</f>
        <v>Tennessee Department of Health Rules 1200-15-01</v>
      </c>
      <c r="R47" s="17"/>
      <c r="S47" s="17"/>
      <c r="T47" s="39" t="s">
        <v>332</v>
      </c>
      <c r="U47" s="4"/>
      <c r="V47" s="48"/>
    </row>
    <row r="48" spans="1:22" ht="129" customHeight="1" x14ac:dyDescent="0.3">
      <c r="A48" s="43" t="s">
        <v>333</v>
      </c>
      <c r="B48" s="34" t="s">
        <v>334</v>
      </c>
      <c r="C48" s="4" t="s">
        <v>56</v>
      </c>
      <c r="D48" s="4">
        <v>2</v>
      </c>
      <c r="E48" s="4" t="s">
        <v>42</v>
      </c>
      <c r="F48" s="4" t="s">
        <v>335</v>
      </c>
      <c r="G48" s="4">
        <v>33</v>
      </c>
      <c r="H48" s="30" t="s">
        <v>48</v>
      </c>
      <c r="I48" s="44" t="s">
        <v>336</v>
      </c>
      <c r="J48" s="6" t="s">
        <v>31</v>
      </c>
      <c r="K48" s="4" t="s">
        <v>46</v>
      </c>
      <c r="L48" s="4" t="s">
        <v>337</v>
      </c>
      <c r="M48" s="4" t="s">
        <v>338</v>
      </c>
      <c r="N48" s="32" t="s">
        <v>29</v>
      </c>
      <c r="O48" s="32" t="s">
        <v>29</v>
      </c>
      <c r="P48" s="36" t="str">
        <f>HYPERLINK("https://statutes.capitol.texas.gov/Docs/HS/pdf/HS.33.pdf","Texas Health and Safety Code 2-B-33-A")</f>
        <v>Texas Health and Safety Code 2-B-33-A</v>
      </c>
      <c r="Q48" s="36" t="str">
        <f>HYPERLINK("http://texreg.sos.state.tx.us/public/readtac$ext.ViewTAC?tac_view=5&amp;ti=25&amp;pt=1&amp;ch=37&amp;sch=D&amp;rl=Y","TAC 25.1.37.D")</f>
        <v>TAC 25.1.37.D</v>
      </c>
      <c r="R48" s="37"/>
      <c r="S48" s="37"/>
      <c r="T48" s="36" t="s">
        <v>339</v>
      </c>
      <c r="U48" s="35" t="s">
        <v>340</v>
      </c>
      <c r="V48" s="51" t="s">
        <v>341</v>
      </c>
    </row>
    <row r="49" spans="1:35" ht="81" customHeight="1" x14ac:dyDescent="0.3">
      <c r="A49" s="67" t="s">
        <v>342</v>
      </c>
      <c r="B49" s="34" t="s">
        <v>343</v>
      </c>
      <c r="C49" s="4" t="s">
        <v>56</v>
      </c>
      <c r="D49" s="4">
        <v>2</v>
      </c>
      <c r="E49" s="4" t="s">
        <v>42</v>
      </c>
      <c r="F49" s="4" t="s">
        <v>344</v>
      </c>
      <c r="G49" s="4">
        <v>36</v>
      </c>
      <c r="H49" s="30" t="s">
        <v>29</v>
      </c>
      <c r="I49" s="27" t="s">
        <v>345</v>
      </c>
      <c r="J49" s="6" t="s">
        <v>31</v>
      </c>
      <c r="K49" s="4" t="s">
        <v>46</v>
      </c>
      <c r="L49" s="4" t="s">
        <v>144</v>
      </c>
      <c r="M49" s="4" t="s">
        <v>346</v>
      </c>
      <c r="N49" s="32" t="s">
        <v>48</v>
      </c>
      <c r="O49" s="32" t="s">
        <v>29</v>
      </c>
      <c r="P49" s="45" t="str">
        <f>HYPERLINK("https://le.utah.gov/xcode/Title26B/Chapter4/26B-4-S319.html")</f>
        <v>https://le.utah.gov/xcode/Title26B/Chapter4/26B-4-S319.html</v>
      </c>
      <c r="Q49" s="36" t="str">
        <f>HYPERLINK("https://rules.utah.gov/publicat/code/r438/r438-015.htm","Rule 438-15")</f>
        <v>Rule 438-15</v>
      </c>
      <c r="R49" s="17"/>
      <c r="S49" s="17"/>
      <c r="T49" s="45" t="s">
        <v>347</v>
      </c>
      <c r="U49" s="4"/>
      <c r="V49" s="48"/>
    </row>
    <row r="50" spans="1:35" ht="15.6" hidden="1" x14ac:dyDescent="0.3">
      <c r="A50" s="43" t="s">
        <v>348</v>
      </c>
      <c r="B50" s="34"/>
      <c r="C50" s="4"/>
      <c r="D50" s="4"/>
      <c r="E50" s="4"/>
      <c r="F50" s="4"/>
      <c r="G50" s="4"/>
      <c r="H50" s="30"/>
      <c r="I50" s="44"/>
      <c r="J50" s="6"/>
      <c r="K50" s="4"/>
      <c r="L50" s="4"/>
      <c r="M50" s="4"/>
      <c r="N50" s="32"/>
      <c r="O50" s="32"/>
      <c r="P50" s="20"/>
      <c r="Q50" s="20"/>
      <c r="R50" s="17"/>
      <c r="S50" s="17"/>
      <c r="T50" s="20"/>
      <c r="U50" s="4"/>
      <c r="V50" s="48"/>
    </row>
    <row r="51" spans="1:35" ht="78" x14ac:dyDescent="0.3">
      <c r="A51" s="43" t="s">
        <v>348</v>
      </c>
      <c r="B51" s="34" t="s">
        <v>349</v>
      </c>
      <c r="C51" s="14" t="s">
        <v>96</v>
      </c>
      <c r="D51" s="4">
        <v>1</v>
      </c>
      <c r="E51" s="4" t="s">
        <v>42</v>
      </c>
      <c r="F51" s="4" t="s">
        <v>43</v>
      </c>
      <c r="G51" s="4">
        <v>35</v>
      </c>
      <c r="H51" s="30" t="s">
        <v>29</v>
      </c>
      <c r="I51" s="58" t="s">
        <v>350</v>
      </c>
      <c r="J51" s="6" t="s">
        <v>46</v>
      </c>
      <c r="K51" s="4" t="s">
        <v>46</v>
      </c>
      <c r="L51" s="4" t="s">
        <v>144</v>
      </c>
      <c r="M51" s="4" t="s">
        <v>43</v>
      </c>
      <c r="N51" s="32" t="s">
        <v>48</v>
      </c>
      <c r="O51" s="32" t="s">
        <v>29</v>
      </c>
      <c r="P51" s="36" t="str">
        <f>HYPERLINK("https://legislature.vermont.gov/statutes/section/18/003/00115","VSA 18.003.115")</f>
        <v>VSA 18.003.115</v>
      </c>
      <c r="Q51" s="36" t="str">
        <f>HYPERLINK("http://www.healthvermont.gov/sites/default/files/documents/2016/12/REG_newborn-screening-program.pdf","CVR 13-140-057")</f>
        <v>CVR 13-140-057</v>
      </c>
      <c r="R51" s="37"/>
      <c r="S51" s="37"/>
      <c r="T51" s="36" t="s">
        <v>351</v>
      </c>
      <c r="U51" s="4"/>
      <c r="V51" s="48"/>
    </row>
    <row r="52" spans="1:35" s="23" customFormat="1" ht="152.25" customHeight="1" x14ac:dyDescent="0.3">
      <c r="A52" s="60" t="s">
        <v>352</v>
      </c>
      <c r="B52" s="24" t="s">
        <v>353</v>
      </c>
      <c r="C52" s="17" t="s">
        <v>354</v>
      </c>
      <c r="D52" s="17">
        <v>1</v>
      </c>
      <c r="E52" s="17">
        <v>24</v>
      </c>
      <c r="F52" s="17" t="s">
        <v>43</v>
      </c>
      <c r="G52" s="4">
        <v>35</v>
      </c>
      <c r="H52" s="30" t="s">
        <v>29</v>
      </c>
      <c r="I52" s="44" t="s">
        <v>355</v>
      </c>
      <c r="J52" s="6" t="s">
        <v>31</v>
      </c>
      <c r="K52" s="4" t="s">
        <v>46</v>
      </c>
      <c r="L52" s="4" t="s">
        <v>144</v>
      </c>
      <c r="M52" s="4" t="s">
        <v>356</v>
      </c>
      <c r="N52" s="32" t="s">
        <v>29</v>
      </c>
      <c r="O52" s="32" t="s">
        <v>29</v>
      </c>
      <c r="P52" s="36" t="str">
        <f>HYPERLINK("https://law.lis.virginia.gov/vacodefull/title32.1/chapter2/article7/","VA Code 32.1-65")</f>
        <v>VA Code 32.1-65</v>
      </c>
      <c r="Q52" s="36" t="str">
        <f>HYPERLINK("https://law.lis.virginia.gov/admincode/title12/agency5/chapter71/","VAC 12.5.71")</f>
        <v>VAC 12.5.71</v>
      </c>
      <c r="R52" s="37"/>
      <c r="S52" s="37"/>
      <c r="T52" s="36" t="s">
        <v>357</v>
      </c>
      <c r="U52" s="17"/>
      <c r="V52" s="68"/>
    </row>
    <row r="53" spans="1:35" ht="93.6" customHeight="1" x14ac:dyDescent="0.3">
      <c r="A53" s="43" t="s">
        <v>358</v>
      </c>
      <c r="B53" s="34" t="s">
        <v>359</v>
      </c>
      <c r="C53" s="14" t="s">
        <v>41</v>
      </c>
      <c r="D53" s="4">
        <v>2</v>
      </c>
      <c r="E53" s="4" t="s">
        <v>360</v>
      </c>
      <c r="F53" s="4" t="s">
        <v>335</v>
      </c>
      <c r="G53" s="4">
        <v>35</v>
      </c>
      <c r="H53" s="30" t="s">
        <v>29</v>
      </c>
      <c r="I53" s="44" t="s">
        <v>361</v>
      </c>
      <c r="J53" s="6" t="s">
        <v>46</v>
      </c>
      <c r="K53" s="4" t="s">
        <v>31</v>
      </c>
      <c r="L53" s="4" t="s">
        <v>144</v>
      </c>
      <c r="M53" s="4" t="s">
        <v>362</v>
      </c>
      <c r="N53" s="32" t="s">
        <v>48</v>
      </c>
      <c r="O53" s="32" t="s">
        <v>29</v>
      </c>
      <c r="P53" s="40" t="str">
        <f>HYPERLINK("http://apps.leg.wa.gov/rcw/default.aspx?cite=70.83","70.83 RCW")</f>
        <v>70.83 RCW</v>
      </c>
      <c r="Q53" s="40" t="str">
        <f>HYPERLINK("http://app.leg.wa.gov/WAC/default.aspx?cite=246-650","WAC 246-650")</f>
        <v>WAC 246-650</v>
      </c>
      <c r="R53" s="17"/>
      <c r="S53" s="17"/>
      <c r="T53" s="45" t="s">
        <v>363</v>
      </c>
      <c r="U53" s="4"/>
      <c r="V53" s="48"/>
    </row>
    <row r="54" spans="1:35" ht="94.5" customHeight="1" x14ac:dyDescent="0.3">
      <c r="A54" s="43" t="s">
        <v>364</v>
      </c>
      <c r="B54" s="34" t="s">
        <v>365</v>
      </c>
      <c r="C54" s="14" t="s">
        <v>354</v>
      </c>
      <c r="D54" s="4">
        <v>1</v>
      </c>
      <c r="E54" s="4" t="s">
        <v>366</v>
      </c>
      <c r="F54" s="4" t="s">
        <v>43</v>
      </c>
      <c r="G54" s="4">
        <v>36</v>
      </c>
      <c r="H54" s="30" t="s">
        <v>29</v>
      </c>
      <c r="I54" s="44" t="s">
        <v>367</v>
      </c>
      <c r="J54" s="6" t="s">
        <v>31</v>
      </c>
      <c r="K54" s="4" t="s">
        <v>46</v>
      </c>
      <c r="L54" s="4" t="s">
        <v>144</v>
      </c>
      <c r="M54" s="4" t="s">
        <v>43</v>
      </c>
      <c r="N54" s="32" t="s">
        <v>48</v>
      </c>
      <c r="O54" s="32" t="s">
        <v>29</v>
      </c>
      <c r="P54" s="19" t="str">
        <f>HYPERLINK("https://www.wvdhhr.org/nbms/HB2583_enr.pdf")</f>
        <v>https://www.wvdhhr.org/nbms/HB2583_enr.pdf</v>
      </c>
      <c r="Q54" s="40" t="str">
        <f>HYPERLINK("http://apps.sos.wv.gov/adlaw/csr/readfile.aspx?DocId=9059&amp;Format=PDF","CR 64-91-1 through 11")</f>
        <v>CR 64-91-1 through 11</v>
      </c>
      <c r="R54" s="37"/>
      <c r="S54" s="37"/>
      <c r="T54" s="40" t="s">
        <v>368</v>
      </c>
      <c r="U54" s="4"/>
      <c r="V54" s="48"/>
    </row>
    <row r="55" spans="1:35" ht="81" customHeight="1" x14ac:dyDescent="0.3">
      <c r="A55" s="43" t="s">
        <v>369</v>
      </c>
      <c r="B55" s="34" t="s">
        <v>370</v>
      </c>
      <c r="C55" s="4" t="s">
        <v>142</v>
      </c>
      <c r="D55" s="4">
        <v>1</v>
      </c>
      <c r="E55" s="4" t="s">
        <v>42</v>
      </c>
      <c r="F55" s="4" t="s">
        <v>43</v>
      </c>
      <c r="G55" s="4">
        <v>34</v>
      </c>
      <c r="H55" s="30" t="s">
        <v>48</v>
      </c>
      <c r="I55" s="44" t="s">
        <v>371</v>
      </c>
      <c r="J55" s="6" t="s">
        <v>46</v>
      </c>
      <c r="K55" s="4" t="s">
        <v>46</v>
      </c>
      <c r="L55" s="4" t="s">
        <v>43</v>
      </c>
      <c r="M55" s="4" t="s">
        <v>372</v>
      </c>
      <c r="N55" s="32" t="s">
        <v>48</v>
      </c>
      <c r="O55" s="32" t="s">
        <v>48</v>
      </c>
      <c r="P55" s="19" t="s">
        <v>373</v>
      </c>
      <c r="Q55" s="45" t="str">
        <f>HYPERLINK("http://docs.legis.wisconsin.gov/code/admin_code/dhs/110/115","WI Admin. Code DHS 115.01-06")</f>
        <v>WI Admin. Code DHS 115.01-06</v>
      </c>
      <c r="R55" s="17"/>
      <c r="S55" s="17"/>
      <c r="T55" s="40" t="s">
        <v>374</v>
      </c>
      <c r="U55" s="51" t="s">
        <v>375</v>
      </c>
      <c r="V55" s="48"/>
    </row>
    <row r="56" spans="1:35" ht="78" x14ac:dyDescent="0.3">
      <c r="A56" s="69" t="s">
        <v>376</v>
      </c>
      <c r="B56" s="34" t="s">
        <v>377</v>
      </c>
      <c r="C56" s="14" t="s">
        <v>56</v>
      </c>
      <c r="D56" s="4">
        <v>2</v>
      </c>
      <c r="E56" s="4" t="s">
        <v>42</v>
      </c>
      <c r="F56" s="4" t="s">
        <v>335</v>
      </c>
      <c r="G56" s="4">
        <v>34</v>
      </c>
      <c r="H56" s="30" t="s">
        <v>48</v>
      </c>
      <c r="I56" s="44" t="s">
        <v>378</v>
      </c>
      <c r="J56" s="6" t="s">
        <v>31</v>
      </c>
      <c r="K56" s="4" t="s">
        <v>46</v>
      </c>
      <c r="L56" s="4" t="s">
        <v>379</v>
      </c>
      <c r="M56" s="4" t="s">
        <v>380</v>
      </c>
      <c r="N56" s="32" t="s">
        <v>48</v>
      </c>
      <c r="O56" s="32" t="s">
        <v>48</v>
      </c>
      <c r="P56" s="45" t="s">
        <v>381</v>
      </c>
      <c r="Q56" s="40" t="str">
        <f>HYPERLINK("https://rules.wyo.gov/Search.aspx?mode=1","Wyoming Administrative Rules Ref No, 048.0035.1.09072017")</f>
        <v>Wyoming Administrative Rules Ref No, 048.0035.1.09072017</v>
      </c>
      <c r="R56" s="17"/>
      <c r="S56" s="17"/>
      <c r="T56" s="45" t="s">
        <v>382</v>
      </c>
      <c r="U56" s="4"/>
      <c r="V56" s="47" t="s">
        <v>383</v>
      </c>
    </row>
    <row r="57" spans="1:35" ht="15.75" customHeight="1" x14ac:dyDescent="0.3">
      <c r="B57" s="2"/>
      <c r="D57" s="10"/>
      <c r="E57" s="7"/>
      <c r="F57" s="10"/>
      <c r="G57" s="3"/>
      <c r="W57" s="23"/>
      <c r="X57" s="23"/>
      <c r="Y57" s="23"/>
      <c r="Z57" s="23"/>
      <c r="AA57" s="23"/>
      <c r="AB57" s="23"/>
      <c r="AC57" s="23"/>
      <c r="AD57" s="23"/>
      <c r="AE57" s="23"/>
      <c r="AF57" s="23"/>
      <c r="AG57" s="23"/>
      <c r="AH57" s="23"/>
      <c r="AI57" s="23"/>
    </row>
    <row r="58" spans="1:35" ht="15.75" customHeight="1" x14ac:dyDescent="0.3">
      <c r="B58" s="2"/>
      <c r="D58" s="10"/>
      <c r="E58" s="7"/>
      <c r="F58" s="10"/>
      <c r="G58" s="11"/>
    </row>
    <row r="59" spans="1:35" ht="15.75" customHeight="1" x14ac:dyDescent="0.3">
      <c r="B59" s="2"/>
      <c r="D59" s="10"/>
      <c r="E59" s="10"/>
      <c r="F59" s="10"/>
    </row>
    <row r="60" spans="1:35" ht="15.75" customHeight="1" x14ac:dyDescent="0.3">
      <c r="B60" s="2"/>
      <c r="E60" s="8"/>
    </row>
    <row r="61" spans="1:35" ht="15.75" customHeight="1" x14ac:dyDescent="0.3">
      <c r="B61" s="2"/>
      <c r="E61" s="9"/>
    </row>
    <row r="62" spans="1:35" ht="15.75" customHeight="1" x14ac:dyDescent="0.3">
      <c r="B62" s="2"/>
    </row>
    <row r="63" spans="1:35" ht="15.75" customHeight="1" x14ac:dyDescent="0.3">
      <c r="B63" s="2"/>
    </row>
    <row r="64" spans="1:35" ht="15.75" customHeight="1" x14ac:dyDescent="0.3">
      <c r="B64" s="2"/>
    </row>
    <row r="65" spans="2:2" ht="15.75" customHeight="1" x14ac:dyDescent="0.3">
      <c r="B65" s="2"/>
    </row>
    <row r="66" spans="2:2" ht="15.75" customHeight="1" x14ac:dyDescent="0.3">
      <c r="B66" s="2"/>
    </row>
    <row r="67" spans="2:2" ht="15.75" customHeight="1" x14ac:dyDescent="0.3">
      <c r="B67" s="2"/>
    </row>
    <row r="68" spans="2:2" ht="15.75" customHeight="1" x14ac:dyDescent="0.3">
      <c r="B68" s="2"/>
    </row>
    <row r="69" spans="2:2" ht="15.75" customHeight="1" x14ac:dyDescent="0.3">
      <c r="B69" s="2"/>
    </row>
    <row r="70" spans="2:2" ht="15.75" customHeight="1" x14ac:dyDescent="0.3">
      <c r="B70" s="2"/>
    </row>
    <row r="71" spans="2:2" ht="15.75" customHeight="1" x14ac:dyDescent="0.3">
      <c r="B71" s="2"/>
    </row>
    <row r="72" spans="2:2" ht="15.75" customHeight="1" x14ac:dyDescent="0.3">
      <c r="B72" s="2"/>
    </row>
    <row r="73" spans="2:2" ht="15.75" customHeight="1" x14ac:dyDescent="0.3">
      <c r="B73" s="2"/>
    </row>
    <row r="74" spans="2:2" ht="15.75" customHeight="1" x14ac:dyDescent="0.3">
      <c r="B74" s="2"/>
    </row>
    <row r="75" spans="2:2" ht="15.75" customHeight="1" x14ac:dyDescent="0.3">
      <c r="B75" s="2"/>
    </row>
    <row r="76" spans="2:2" ht="15.75" customHeight="1" x14ac:dyDescent="0.3">
      <c r="B76" s="2"/>
    </row>
    <row r="77" spans="2:2" ht="15.75" customHeight="1" x14ac:dyDescent="0.3">
      <c r="B77" s="2"/>
    </row>
    <row r="78" spans="2:2" ht="15.75" customHeight="1" x14ac:dyDescent="0.3">
      <c r="B78" s="2"/>
    </row>
    <row r="79" spans="2:2" ht="15.75" customHeight="1" x14ac:dyDescent="0.3">
      <c r="B79" s="2"/>
    </row>
    <row r="80" spans="2:2" ht="15.75" customHeight="1" x14ac:dyDescent="0.3">
      <c r="B80" s="2"/>
    </row>
    <row r="81" spans="2:2" ht="15.75" customHeight="1" x14ac:dyDescent="0.3">
      <c r="B81" s="2"/>
    </row>
    <row r="82" spans="2:2" ht="15.75" customHeight="1" x14ac:dyDescent="0.3">
      <c r="B82" s="2"/>
    </row>
    <row r="83" spans="2:2" ht="15.75" customHeight="1" x14ac:dyDescent="0.3">
      <c r="B83" s="2"/>
    </row>
    <row r="84" spans="2:2" ht="15.75" customHeight="1" x14ac:dyDescent="0.3">
      <c r="B84" s="2"/>
    </row>
    <row r="85" spans="2:2" ht="15.75" customHeight="1" x14ac:dyDescent="0.3">
      <c r="B85" s="2"/>
    </row>
    <row r="86" spans="2:2" ht="15.75" customHeight="1" x14ac:dyDescent="0.3">
      <c r="B86" s="2"/>
    </row>
    <row r="87" spans="2:2" ht="15.75" customHeight="1" x14ac:dyDescent="0.3">
      <c r="B87" s="2"/>
    </row>
    <row r="88" spans="2:2" ht="15.75" customHeight="1" x14ac:dyDescent="0.3">
      <c r="B88" s="2"/>
    </row>
    <row r="89" spans="2:2" ht="15.75" customHeight="1" x14ac:dyDescent="0.3">
      <c r="B89" s="2"/>
    </row>
    <row r="90" spans="2:2" ht="15.75" customHeight="1" x14ac:dyDescent="0.3">
      <c r="B90" s="2"/>
    </row>
    <row r="91" spans="2:2" ht="15.75" customHeight="1" x14ac:dyDescent="0.3">
      <c r="B91" s="2"/>
    </row>
    <row r="92" spans="2:2" ht="15.75" customHeight="1" x14ac:dyDescent="0.3">
      <c r="B92" s="2"/>
    </row>
    <row r="93" spans="2:2" ht="15.75" customHeight="1" x14ac:dyDescent="0.3">
      <c r="B93" s="2"/>
    </row>
    <row r="94" spans="2:2" ht="15.75" customHeight="1" x14ac:dyDescent="0.3">
      <c r="B94" s="2"/>
    </row>
    <row r="95" spans="2:2" ht="15.75" customHeight="1" x14ac:dyDescent="0.3">
      <c r="B95" s="2"/>
    </row>
    <row r="96" spans="2:2" ht="15.75" customHeight="1" x14ac:dyDescent="0.3">
      <c r="B96" s="2"/>
    </row>
    <row r="97" spans="2:2" ht="15.75" customHeight="1" x14ac:dyDescent="0.3">
      <c r="B97" s="2"/>
    </row>
    <row r="98" spans="2:2" ht="15.75" customHeight="1" x14ac:dyDescent="0.3">
      <c r="B98" s="2"/>
    </row>
    <row r="99" spans="2:2" ht="15.75" customHeight="1" x14ac:dyDescent="0.3">
      <c r="B99" s="2"/>
    </row>
    <row r="100" spans="2:2" ht="15.75" customHeight="1" x14ac:dyDescent="0.3">
      <c r="B100" s="2"/>
    </row>
    <row r="101" spans="2:2" ht="15.75" customHeight="1" x14ac:dyDescent="0.3">
      <c r="B101" s="2"/>
    </row>
    <row r="102" spans="2:2" ht="15.75" customHeight="1" x14ac:dyDescent="0.3">
      <c r="B102" s="2"/>
    </row>
    <row r="103" spans="2:2" ht="15.75" customHeight="1" x14ac:dyDescent="0.3">
      <c r="B103" s="2"/>
    </row>
    <row r="104" spans="2:2" ht="15.75" customHeight="1" x14ac:dyDescent="0.3">
      <c r="B104" s="2"/>
    </row>
    <row r="105" spans="2:2" ht="15.75" customHeight="1" x14ac:dyDescent="0.3">
      <c r="B105" s="2"/>
    </row>
    <row r="106" spans="2:2" ht="15.75" customHeight="1" x14ac:dyDescent="0.3">
      <c r="B106" s="2"/>
    </row>
    <row r="107" spans="2:2" ht="15.75" customHeight="1" x14ac:dyDescent="0.3">
      <c r="B107" s="2"/>
    </row>
    <row r="108" spans="2:2" ht="15.75" customHeight="1" x14ac:dyDescent="0.3">
      <c r="B108" s="2"/>
    </row>
    <row r="109" spans="2:2" ht="15.75" customHeight="1" x14ac:dyDescent="0.3">
      <c r="B109" s="2"/>
    </row>
    <row r="110" spans="2:2" ht="15.75" customHeight="1" x14ac:dyDescent="0.3">
      <c r="B110" s="2"/>
    </row>
    <row r="111" spans="2:2" ht="15.75" customHeight="1" x14ac:dyDescent="0.3">
      <c r="B111" s="2"/>
    </row>
    <row r="112" spans="2:2" ht="15.75" customHeight="1" x14ac:dyDescent="0.3">
      <c r="B112" s="2"/>
    </row>
    <row r="113" spans="2:2" ht="15.75" customHeight="1" x14ac:dyDescent="0.3">
      <c r="B113" s="2"/>
    </row>
    <row r="114" spans="2:2" ht="15.75" customHeight="1" x14ac:dyDescent="0.3">
      <c r="B114" s="2"/>
    </row>
    <row r="115" spans="2:2" ht="15.75" customHeight="1" x14ac:dyDescent="0.3">
      <c r="B115" s="2"/>
    </row>
    <row r="116" spans="2:2" ht="15.75" customHeight="1" x14ac:dyDescent="0.3">
      <c r="B116" s="2"/>
    </row>
    <row r="117" spans="2:2" ht="15.75" customHeight="1" x14ac:dyDescent="0.3">
      <c r="B117" s="2"/>
    </row>
    <row r="118" spans="2:2" ht="15.75" customHeight="1" x14ac:dyDescent="0.3">
      <c r="B118" s="2"/>
    </row>
    <row r="119" spans="2:2" ht="15.75" customHeight="1" x14ac:dyDescent="0.3">
      <c r="B119" s="2"/>
    </row>
    <row r="120" spans="2:2" ht="15.75" customHeight="1" x14ac:dyDescent="0.3">
      <c r="B120" s="2"/>
    </row>
    <row r="121" spans="2:2" ht="15.75" customHeight="1" x14ac:dyDescent="0.3">
      <c r="B121" s="2"/>
    </row>
    <row r="122" spans="2:2" ht="15.75" customHeight="1" x14ac:dyDescent="0.3">
      <c r="B122" s="2"/>
    </row>
    <row r="123" spans="2:2" ht="15.75" customHeight="1" x14ac:dyDescent="0.3">
      <c r="B123" s="2"/>
    </row>
    <row r="124" spans="2:2" ht="15.75" customHeight="1" x14ac:dyDescent="0.3">
      <c r="B124" s="2"/>
    </row>
    <row r="125" spans="2:2" ht="15.75" customHeight="1" x14ac:dyDescent="0.3">
      <c r="B125" s="2"/>
    </row>
    <row r="126" spans="2:2" ht="15.75" customHeight="1" x14ac:dyDescent="0.3">
      <c r="B126" s="2"/>
    </row>
    <row r="127" spans="2:2" ht="15.75" customHeight="1" x14ac:dyDescent="0.3">
      <c r="B127" s="2"/>
    </row>
    <row r="128" spans="2:2" ht="15.75" customHeight="1" x14ac:dyDescent="0.3">
      <c r="B128" s="2"/>
    </row>
    <row r="129" spans="2:2" ht="15.75" customHeight="1" x14ac:dyDescent="0.3">
      <c r="B129" s="2"/>
    </row>
    <row r="130" spans="2:2" ht="15.75" customHeight="1" x14ac:dyDescent="0.3">
      <c r="B130" s="2"/>
    </row>
    <row r="131" spans="2:2" ht="15.75" customHeight="1" x14ac:dyDescent="0.3">
      <c r="B131" s="2"/>
    </row>
    <row r="132" spans="2:2" ht="15.75" customHeight="1" x14ac:dyDescent="0.3">
      <c r="B132" s="2"/>
    </row>
    <row r="133" spans="2:2" ht="15.75" customHeight="1" x14ac:dyDescent="0.3">
      <c r="B133" s="2"/>
    </row>
    <row r="134" spans="2:2" ht="15.75" customHeight="1" x14ac:dyDescent="0.3">
      <c r="B134" s="2"/>
    </row>
    <row r="135" spans="2:2" ht="15.75" customHeight="1" x14ac:dyDescent="0.3">
      <c r="B135" s="2"/>
    </row>
    <row r="136" spans="2:2" ht="15.75" customHeight="1" x14ac:dyDescent="0.3">
      <c r="B136" s="2"/>
    </row>
    <row r="137" spans="2:2" ht="15.75" customHeight="1" x14ac:dyDescent="0.3">
      <c r="B137" s="2"/>
    </row>
    <row r="138" spans="2:2" ht="15.75" customHeight="1" x14ac:dyDescent="0.3">
      <c r="B138" s="2"/>
    </row>
    <row r="139" spans="2:2" ht="15.75" customHeight="1" x14ac:dyDescent="0.3">
      <c r="B139" s="2"/>
    </row>
    <row r="140" spans="2:2" ht="15.75" customHeight="1" x14ac:dyDescent="0.3">
      <c r="B140" s="2"/>
    </row>
    <row r="141" spans="2:2" ht="15.75" customHeight="1" x14ac:dyDescent="0.3">
      <c r="B141" s="2"/>
    </row>
    <row r="142" spans="2:2" ht="15.75" customHeight="1" x14ac:dyDescent="0.3">
      <c r="B142" s="2"/>
    </row>
    <row r="143" spans="2:2" ht="15.75" customHeight="1" x14ac:dyDescent="0.3">
      <c r="B143" s="2"/>
    </row>
    <row r="144" spans="2:2" ht="15.75" customHeight="1" x14ac:dyDescent="0.3">
      <c r="B144" s="2"/>
    </row>
    <row r="145" spans="2:2" ht="15.75" customHeight="1" x14ac:dyDescent="0.3">
      <c r="B145" s="2"/>
    </row>
    <row r="146" spans="2:2" ht="15.75" customHeight="1" x14ac:dyDescent="0.3">
      <c r="B146" s="2"/>
    </row>
    <row r="147" spans="2:2" ht="15.75" customHeight="1" x14ac:dyDescent="0.3">
      <c r="B147" s="2"/>
    </row>
    <row r="148" spans="2:2" ht="15.75" customHeight="1" x14ac:dyDescent="0.3">
      <c r="B148" s="2"/>
    </row>
    <row r="149" spans="2:2" ht="15.75" customHeight="1" x14ac:dyDescent="0.3">
      <c r="B149" s="2"/>
    </row>
    <row r="150" spans="2:2" ht="15.75" customHeight="1" x14ac:dyDescent="0.3">
      <c r="B150" s="2"/>
    </row>
    <row r="151" spans="2:2" ht="15.75" customHeight="1" x14ac:dyDescent="0.3">
      <c r="B151" s="2"/>
    </row>
    <row r="152" spans="2:2" ht="15.75" customHeight="1" x14ac:dyDescent="0.3">
      <c r="B152" s="2"/>
    </row>
    <row r="153" spans="2:2" ht="15.75" customHeight="1" x14ac:dyDescent="0.3">
      <c r="B153" s="2"/>
    </row>
    <row r="154" spans="2:2" ht="15.75" customHeight="1" x14ac:dyDescent="0.3">
      <c r="B154" s="2"/>
    </row>
    <row r="155" spans="2:2" ht="15.75" customHeight="1" x14ac:dyDescent="0.3">
      <c r="B155" s="2"/>
    </row>
    <row r="156" spans="2:2" ht="15.75" customHeight="1" x14ac:dyDescent="0.3">
      <c r="B156" s="2"/>
    </row>
    <row r="157" spans="2:2" ht="15.75" customHeight="1" x14ac:dyDescent="0.3">
      <c r="B157" s="2"/>
    </row>
    <row r="158" spans="2:2" ht="15.75" customHeight="1" x14ac:dyDescent="0.3">
      <c r="B158" s="2"/>
    </row>
    <row r="159" spans="2:2" ht="15.75" customHeight="1" x14ac:dyDescent="0.3">
      <c r="B159" s="2"/>
    </row>
    <row r="160" spans="2:2" ht="15.75" customHeight="1" x14ac:dyDescent="0.3">
      <c r="B160" s="2"/>
    </row>
    <row r="161" spans="2:2" ht="15.75" customHeight="1" x14ac:dyDescent="0.3">
      <c r="B161" s="2"/>
    </row>
    <row r="162" spans="2:2" ht="15.75" customHeight="1" x14ac:dyDescent="0.3">
      <c r="B162" s="2"/>
    </row>
    <row r="163" spans="2:2" ht="15.75" customHeight="1" x14ac:dyDescent="0.3">
      <c r="B163" s="2"/>
    </row>
    <row r="164" spans="2:2" ht="15.75" customHeight="1" x14ac:dyDescent="0.3">
      <c r="B164" s="2"/>
    </row>
    <row r="165" spans="2:2" ht="15.75" customHeight="1" x14ac:dyDescent="0.3">
      <c r="B165" s="2"/>
    </row>
    <row r="166" spans="2:2" ht="15.75" customHeight="1" x14ac:dyDescent="0.3">
      <c r="B166" s="2"/>
    </row>
    <row r="167" spans="2:2" ht="15.75" customHeight="1" x14ac:dyDescent="0.3">
      <c r="B167" s="2"/>
    </row>
    <row r="168" spans="2:2" ht="15.75" customHeight="1" x14ac:dyDescent="0.3">
      <c r="B168" s="2"/>
    </row>
    <row r="169" spans="2:2" ht="15.75" customHeight="1" x14ac:dyDescent="0.3">
      <c r="B169" s="2"/>
    </row>
    <row r="170" spans="2:2" ht="15.75" customHeight="1" x14ac:dyDescent="0.3">
      <c r="B170" s="2"/>
    </row>
    <row r="171" spans="2:2" ht="15.75" customHeight="1" x14ac:dyDescent="0.3">
      <c r="B171" s="2"/>
    </row>
    <row r="172" spans="2:2" ht="15.75" customHeight="1" x14ac:dyDescent="0.3">
      <c r="B172" s="2"/>
    </row>
    <row r="173" spans="2:2" ht="15.75" customHeight="1" x14ac:dyDescent="0.3">
      <c r="B173" s="2"/>
    </row>
    <row r="174" spans="2:2" ht="15.75" customHeight="1" x14ac:dyDescent="0.3">
      <c r="B174" s="2"/>
    </row>
    <row r="175" spans="2:2" ht="15.75" customHeight="1" x14ac:dyDescent="0.3">
      <c r="B175" s="2"/>
    </row>
    <row r="176" spans="2:2" ht="15.75" customHeight="1" x14ac:dyDescent="0.3">
      <c r="B176" s="2"/>
    </row>
    <row r="177" spans="2:2" ht="15.75" customHeight="1" x14ac:dyDescent="0.3">
      <c r="B177" s="2"/>
    </row>
    <row r="178" spans="2:2" ht="15.75" customHeight="1" x14ac:dyDescent="0.3">
      <c r="B178" s="2"/>
    </row>
    <row r="179" spans="2:2" ht="15.75" customHeight="1" x14ac:dyDescent="0.3">
      <c r="B179" s="2"/>
    </row>
    <row r="180" spans="2:2" ht="15.75" customHeight="1" x14ac:dyDescent="0.3">
      <c r="B180" s="2"/>
    </row>
    <row r="181" spans="2:2" ht="15.75" customHeight="1" x14ac:dyDescent="0.3">
      <c r="B181" s="2"/>
    </row>
    <row r="182" spans="2:2" ht="15.75" customHeight="1" x14ac:dyDescent="0.3">
      <c r="B182" s="2"/>
    </row>
    <row r="183" spans="2:2" ht="15.75" customHeight="1" x14ac:dyDescent="0.3">
      <c r="B183" s="2"/>
    </row>
    <row r="184" spans="2:2" ht="15.75" customHeight="1" x14ac:dyDescent="0.3">
      <c r="B184" s="2"/>
    </row>
    <row r="185" spans="2:2" ht="15.75" customHeight="1" x14ac:dyDescent="0.3">
      <c r="B185" s="2"/>
    </row>
    <row r="186" spans="2:2" ht="15.75" customHeight="1" x14ac:dyDescent="0.3">
      <c r="B186" s="2"/>
    </row>
    <row r="187" spans="2:2" ht="15.75" customHeight="1" x14ac:dyDescent="0.3">
      <c r="B187" s="2"/>
    </row>
    <row r="188" spans="2:2" ht="15.75" customHeight="1" x14ac:dyDescent="0.3">
      <c r="B188" s="2"/>
    </row>
    <row r="189" spans="2:2" ht="15.75" customHeight="1" x14ac:dyDescent="0.3">
      <c r="B189" s="2"/>
    </row>
    <row r="190" spans="2:2" ht="15.75" customHeight="1" x14ac:dyDescent="0.3">
      <c r="B190" s="2"/>
    </row>
    <row r="191" spans="2:2" ht="15.75" customHeight="1" x14ac:dyDescent="0.3">
      <c r="B191" s="2"/>
    </row>
    <row r="192" spans="2:2" ht="15.75" customHeight="1" x14ac:dyDescent="0.3">
      <c r="B192" s="2"/>
    </row>
    <row r="193" spans="2:2" ht="15.75" customHeight="1" x14ac:dyDescent="0.3">
      <c r="B193" s="2"/>
    </row>
    <row r="194" spans="2:2" ht="15.75" customHeight="1" x14ac:dyDescent="0.3">
      <c r="B194" s="2"/>
    </row>
    <row r="195" spans="2:2" ht="15.75" customHeight="1" x14ac:dyDescent="0.3">
      <c r="B195" s="2"/>
    </row>
    <row r="196" spans="2:2" ht="15.75" customHeight="1" x14ac:dyDescent="0.3">
      <c r="B196" s="2"/>
    </row>
    <row r="197" spans="2:2" ht="15.75" customHeight="1" x14ac:dyDescent="0.3">
      <c r="B197" s="2"/>
    </row>
    <row r="198" spans="2:2" ht="15.75" customHeight="1" x14ac:dyDescent="0.3">
      <c r="B198" s="2"/>
    </row>
    <row r="199" spans="2:2" ht="15.75" customHeight="1" x14ac:dyDescent="0.3">
      <c r="B199" s="2"/>
    </row>
    <row r="200" spans="2:2" ht="15.75" customHeight="1" x14ac:dyDescent="0.3">
      <c r="B200" s="2"/>
    </row>
    <row r="201" spans="2:2" ht="15.75" customHeight="1" x14ac:dyDescent="0.3">
      <c r="B201" s="2"/>
    </row>
    <row r="202" spans="2:2" ht="15.75" customHeight="1" x14ac:dyDescent="0.3">
      <c r="B202" s="2"/>
    </row>
    <row r="203" spans="2:2" ht="15.75" customHeight="1" x14ac:dyDescent="0.3">
      <c r="B203" s="2"/>
    </row>
    <row r="204" spans="2:2" ht="15.75" customHeight="1" x14ac:dyDescent="0.3">
      <c r="B204" s="2"/>
    </row>
    <row r="205" spans="2:2" ht="15.75" customHeight="1" x14ac:dyDescent="0.3">
      <c r="B205" s="2"/>
    </row>
    <row r="206" spans="2:2" ht="15.75" customHeight="1" x14ac:dyDescent="0.3">
      <c r="B206" s="2"/>
    </row>
    <row r="207" spans="2:2" ht="15.75" customHeight="1" x14ac:dyDescent="0.3">
      <c r="B207" s="2"/>
    </row>
    <row r="208" spans="2:2" ht="15.75" customHeight="1" x14ac:dyDescent="0.3">
      <c r="B208" s="2"/>
    </row>
    <row r="209" spans="2:2" ht="15.75" customHeight="1" x14ac:dyDescent="0.3">
      <c r="B209" s="2"/>
    </row>
    <row r="210" spans="2:2" ht="15.75" customHeight="1" x14ac:dyDescent="0.3">
      <c r="B210" s="2"/>
    </row>
    <row r="211" spans="2:2" ht="15.75" customHeight="1" x14ac:dyDescent="0.3">
      <c r="B211" s="2"/>
    </row>
    <row r="212" spans="2:2" ht="15.75" customHeight="1" x14ac:dyDescent="0.3">
      <c r="B212" s="2"/>
    </row>
    <row r="213" spans="2:2" ht="15.75" customHeight="1" x14ac:dyDescent="0.3">
      <c r="B213" s="2"/>
    </row>
    <row r="214" spans="2:2" ht="15.75" customHeight="1" x14ac:dyDescent="0.3">
      <c r="B214" s="2"/>
    </row>
    <row r="215" spans="2:2" ht="15.75" customHeight="1" x14ac:dyDescent="0.3">
      <c r="B215" s="2"/>
    </row>
    <row r="216" spans="2:2" ht="15.75" customHeight="1" x14ac:dyDescent="0.3">
      <c r="B216" s="2"/>
    </row>
    <row r="217" spans="2:2" ht="15.75" customHeight="1" x14ac:dyDescent="0.3">
      <c r="B217" s="2"/>
    </row>
    <row r="218" spans="2:2" ht="15.75" customHeight="1" x14ac:dyDescent="0.3">
      <c r="B218" s="2"/>
    </row>
    <row r="219" spans="2:2" ht="15.75" customHeight="1" x14ac:dyDescent="0.3">
      <c r="B219" s="2"/>
    </row>
    <row r="220" spans="2:2" ht="15.75" customHeight="1" x14ac:dyDescent="0.3">
      <c r="B220" s="2"/>
    </row>
    <row r="221" spans="2:2" ht="15.75" customHeight="1" x14ac:dyDescent="0.3">
      <c r="B221" s="2"/>
    </row>
    <row r="222" spans="2:2" ht="15.75" customHeight="1" x14ac:dyDescent="0.3">
      <c r="B222" s="2"/>
    </row>
    <row r="223" spans="2:2" ht="15.75" customHeight="1" x14ac:dyDescent="0.3">
      <c r="B223" s="2"/>
    </row>
    <row r="224" spans="2:2" ht="15.75" customHeight="1" x14ac:dyDescent="0.3">
      <c r="B224" s="2"/>
    </row>
    <row r="225" spans="2:2" ht="15.75" customHeight="1" x14ac:dyDescent="0.3">
      <c r="B225" s="2"/>
    </row>
    <row r="226" spans="2:2" ht="15.75" customHeight="1" x14ac:dyDescent="0.3">
      <c r="B226" s="2"/>
    </row>
    <row r="227" spans="2:2" ht="15.75" customHeight="1" x14ac:dyDescent="0.3">
      <c r="B227" s="2"/>
    </row>
    <row r="228" spans="2:2" ht="15.75" customHeight="1" x14ac:dyDescent="0.3">
      <c r="B228" s="2"/>
    </row>
    <row r="229" spans="2:2" ht="15.75" customHeight="1" x14ac:dyDescent="0.3">
      <c r="B229" s="2"/>
    </row>
    <row r="230" spans="2:2" ht="15.75" customHeight="1" x14ac:dyDescent="0.3">
      <c r="B230" s="2"/>
    </row>
    <row r="231" spans="2:2" ht="15.75" customHeight="1" x14ac:dyDescent="0.3">
      <c r="B231" s="2"/>
    </row>
    <row r="232" spans="2:2" ht="15.75" customHeight="1" x14ac:dyDescent="0.3">
      <c r="B232" s="2"/>
    </row>
    <row r="233" spans="2:2" ht="15.75" customHeight="1" x14ac:dyDescent="0.3">
      <c r="B233" s="2"/>
    </row>
    <row r="234" spans="2:2" ht="15.75" customHeight="1" x14ac:dyDescent="0.3">
      <c r="B234" s="2"/>
    </row>
    <row r="235" spans="2:2" ht="15.75" customHeight="1" x14ac:dyDescent="0.3">
      <c r="B235" s="2"/>
    </row>
    <row r="236" spans="2:2" ht="15.75" customHeight="1" x14ac:dyDescent="0.3">
      <c r="B236" s="2"/>
    </row>
    <row r="237" spans="2:2" ht="15.75" customHeight="1" x14ac:dyDescent="0.3">
      <c r="B237" s="2"/>
    </row>
    <row r="238" spans="2:2" ht="15.75" customHeight="1" x14ac:dyDescent="0.3">
      <c r="B238" s="2"/>
    </row>
    <row r="239" spans="2:2" ht="15.75" customHeight="1" x14ac:dyDescent="0.3">
      <c r="B239" s="2"/>
    </row>
    <row r="240" spans="2:2" ht="15.75" customHeight="1" x14ac:dyDescent="0.3">
      <c r="B240" s="2"/>
    </row>
    <row r="241" spans="2:2" ht="15.75" customHeight="1" x14ac:dyDescent="0.3">
      <c r="B241" s="2"/>
    </row>
    <row r="242" spans="2:2" ht="15.75" customHeight="1" x14ac:dyDescent="0.3">
      <c r="B242" s="2"/>
    </row>
    <row r="243" spans="2:2" ht="15.75" customHeight="1" x14ac:dyDescent="0.3">
      <c r="B243" s="2"/>
    </row>
    <row r="244" spans="2:2" ht="15.75" customHeight="1" x14ac:dyDescent="0.3">
      <c r="B244" s="2"/>
    </row>
    <row r="245" spans="2:2" ht="15.75" customHeight="1" x14ac:dyDescent="0.3">
      <c r="B245" s="2"/>
    </row>
    <row r="246" spans="2:2" ht="15.75" customHeight="1" x14ac:dyDescent="0.3">
      <c r="B246" s="2"/>
    </row>
    <row r="247" spans="2:2" ht="15.75" customHeight="1" x14ac:dyDescent="0.3">
      <c r="B247" s="2"/>
    </row>
    <row r="248" spans="2:2" ht="15.75" customHeight="1" x14ac:dyDescent="0.3">
      <c r="B248" s="2"/>
    </row>
    <row r="249" spans="2:2" ht="15.75" customHeight="1" x14ac:dyDescent="0.3">
      <c r="B249" s="2"/>
    </row>
    <row r="250" spans="2:2" ht="15.75" customHeight="1" x14ac:dyDescent="0.3">
      <c r="B250" s="2"/>
    </row>
    <row r="251" spans="2:2" ht="15.75" customHeight="1" x14ac:dyDescent="0.3">
      <c r="B251" s="2"/>
    </row>
    <row r="252" spans="2:2" ht="15.75" customHeight="1" x14ac:dyDescent="0.3">
      <c r="B252" s="2"/>
    </row>
    <row r="253" spans="2:2" ht="15.75" customHeight="1" x14ac:dyDescent="0.3">
      <c r="B253" s="2"/>
    </row>
    <row r="254" spans="2:2" ht="15.75" customHeight="1" x14ac:dyDescent="0.3">
      <c r="B254" s="2"/>
    </row>
    <row r="255" spans="2:2" ht="15.75" customHeight="1" x14ac:dyDescent="0.3">
      <c r="B255" s="2"/>
    </row>
    <row r="256" spans="2:2" ht="15.75" customHeight="1" x14ac:dyDescent="0.3">
      <c r="B256" s="2"/>
    </row>
    <row r="257" spans="2:2" ht="15.75" customHeight="1" x14ac:dyDescent="0.3">
      <c r="B257" s="2"/>
    </row>
    <row r="258" spans="2:2" ht="15.75" customHeight="1" x14ac:dyDescent="0.3">
      <c r="B258" s="2"/>
    </row>
    <row r="259" spans="2:2" ht="15.75" customHeight="1" x14ac:dyDescent="0.3">
      <c r="B259" s="2"/>
    </row>
    <row r="260" spans="2:2" ht="15.75" customHeight="1" x14ac:dyDescent="0.3">
      <c r="B260" s="2"/>
    </row>
    <row r="261" spans="2:2" ht="15.75" customHeight="1" x14ac:dyDescent="0.3">
      <c r="B261" s="2"/>
    </row>
    <row r="262" spans="2:2" ht="15.75" customHeight="1" x14ac:dyDescent="0.3">
      <c r="B262" s="2"/>
    </row>
    <row r="263" spans="2:2" ht="15.75" customHeight="1" x14ac:dyDescent="0.3">
      <c r="B263" s="2"/>
    </row>
    <row r="264" spans="2:2" ht="15.75" customHeight="1" x14ac:dyDescent="0.3">
      <c r="B264" s="2"/>
    </row>
    <row r="265" spans="2:2" ht="15.75" customHeight="1" x14ac:dyDescent="0.3">
      <c r="B265" s="2"/>
    </row>
    <row r="266" spans="2:2" ht="15.75" customHeight="1" x14ac:dyDescent="0.3">
      <c r="B266" s="2"/>
    </row>
    <row r="267" spans="2:2" ht="15.75" customHeight="1" x14ac:dyDescent="0.3">
      <c r="B267" s="2"/>
    </row>
    <row r="268" spans="2:2" ht="15.75" customHeight="1" x14ac:dyDescent="0.3">
      <c r="B268" s="2"/>
    </row>
    <row r="269" spans="2:2" ht="15.75" customHeight="1" x14ac:dyDescent="0.3">
      <c r="B269" s="2"/>
    </row>
    <row r="270" spans="2:2" ht="15.75" customHeight="1" x14ac:dyDescent="0.3">
      <c r="B270" s="2"/>
    </row>
    <row r="271" spans="2:2" ht="15.75" customHeight="1" x14ac:dyDescent="0.3">
      <c r="B271" s="2"/>
    </row>
    <row r="272" spans="2:2" ht="15.75" customHeight="1" x14ac:dyDescent="0.3">
      <c r="B272" s="2"/>
    </row>
    <row r="273" spans="2:2" ht="15.75" customHeight="1" x14ac:dyDescent="0.3">
      <c r="B273" s="2"/>
    </row>
    <row r="274" spans="2:2" ht="15.75" customHeight="1" x14ac:dyDescent="0.3">
      <c r="B274" s="2"/>
    </row>
    <row r="275" spans="2:2" ht="15.75" customHeight="1" x14ac:dyDescent="0.3">
      <c r="B275" s="2"/>
    </row>
    <row r="276" spans="2:2" ht="15.75" customHeight="1" x14ac:dyDescent="0.3">
      <c r="B276" s="2"/>
    </row>
    <row r="277" spans="2:2" ht="15.75" customHeight="1" x14ac:dyDescent="0.3">
      <c r="B277" s="2"/>
    </row>
    <row r="278" spans="2:2" ht="15.75" customHeight="1" x14ac:dyDescent="0.3">
      <c r="B278" s="2"/>
    </row>
    <row r="279" spans="2:2" ht="15.75" customHeight="1" x14ac:dyDescent="0.3">
      <c r="B279" s="2"/>
    </row>
    <row r="280" spans="2:2" ht="15.75" customHeight="1" x14ac:dyDescent="0.3">
      <c r="B280" s="2"/>
    </row>
    <row r="281" spans="2:2" ht="15.75" customHeight="1" x14ac:dyDescent="0.3">
      <c r="B281" s="2"/>
    </row>
    <row r="282" spans="2:2" ht="15.75" customHeight="1" x14ac:dyDescent="0.3">
      <c r="B282" s="2"/>
    </row>
    <row r="283" spans="2:2" ht="15.75" customHeight="1" x14ac:dyDescent="0.3">
      <c r="B283" s="2"/>
    </row>
    <row r="284" spans="2:2" ht="15.75" customHeight="1" x14ac:dyDescent="0.3">
      <c r="B284" s="2"/>
    </row>
    <row r="285" spans="2:2" ht="15.75" customHeight="1" x14ac:dyDescent="0.3">
      <c r="B285" s="2"/>
    </row>
    <row r="286" spans="2:2" ht="15.75" customHeight="1" x14ac:dyDescent="0.3">
      <c r="B286" s="2"/>
    </row>
    <row r="287" spans="2:2" ht="15.75" customHeight="1" x14ac:dyDescent="0.3">
      <c r="B287" s="2"/>
    </row>
    <row r="288" spans="2:2" ht="15.75" customHeight="1" x14ac:dyDescent="0.3">
      <c r="B288" s="2"/>
    </row>
    <row r="289" spans="2:2" ht="15.75" customHeight="1" x14ac:dyDescent="0.3">
      <c r="B289" s="2"/>
    </row>
    <row r="290" spans="2:2" ht="15.75" customHeight="1" x14ac:dyDescent="0.3">
      <c r="B290" s="2"/>
    </row>
    <row r="291" spans="2:2" ht="15.75" customHeight="1" x14ac:dyDescent="0.3">
      <c r="B291" s="2"/>
    </row>
    <row r="292" spans="2:2" ht="15.75" customHeight="1" x14ac:dyDescent="0.3">
      <c r="B292" s="2"/>
    </row>
    <row r="293" spans="2:2" ht="15.75" customHeight="1" x14ac:dyDescent="0.3">
      <c r="B293" s="2"/>
    </row>
    <row r="294" spans="2:2" ht="15.75" customHeight="1" x14ac:dyDescent="0.3">
      <c r="B294" s="2"/>
    </row>
    <row r="295" spans="2:2" ht="15.75" customHeight="1" x14ac:dyDescent="0.3">
      <c r="B295" s="2"/>
    </row>
    <row r="296" spans="2:2" ht="15.75" customHeight="1" x14ac:dyDescent="0.3">
      <c r="B296" s="2"/>
    </row>
    <row r="297" spans="2:2" ht="15.75" customHeight="1" x14ac:dyDescent="0.3">
      <c r="B297" s="2"/>
    </row>
    <row r="298" spans="2:2" ht="15.75" customHeight="1" x14ac:dyDescent="0.3">
      <c r="B298" s="2"/>
    </row>
    <row r="299" spans="2:2" ht="15.75" customHeight="1" x14ac:dyDescent="0.3">
      <c r="B299" s="2"/>
    </row>
    <row r="300" spans="2:2" ht="15.75" customHeight="1" x14ac:dyDescent="0.3">
      <c r="B300" s="2"/>
    </row>
    <row r="301" spans="2:2" ht="15.75" customHeight="1" x14ac:dyDescent="0.3">
      <c r="B301" s="2"/>
    </row>
    <row r="302" spans="2:2" ht="15.75" customHeight="1" x14ac:dyDescent="0.3">
      <c r="B302" s="2"/>
    </row>
    <row r="303" spans="2:2" ht="15.75" customHeight="1" x14ac:dyDescent="0.3">
      <c r="B303" s="2"/>
    </row>
    <row r="304" spans="2:2" ht="15.75" customHeight="1" x14ac:dyDescent="0.3">
      <c r="B304" s="2"/>
    </row>
    <row r="305" spans="2:2" ht="15.75" customHeight="1" x14ac:dyDescent="0.3">
      <c r="B305" s="2"/>
    </row>
    <row r="306" spans="2:2" ht="15.75" customHeight="1" x14ac:dyDescent="0.3">
      <c r="B306" s="2"/>
    </row>
    <row r="307" spans="2:2" ht="15.75" customHeight="1" x14ac:dyDescent="0.3">
      <c r="B307" s="2"/>
    </row>
    <row r="308" spans="2:2" ht="15.75" customHeight="1" x14ac:dyDescent="0.3">
      <c r="B308" s="2"/>
    </row>
    <row r="309" spans="2:2" ht="15.75" customHeight="1" x14ac:dyDescent="0.3">
      <c r="B309" s="2"/>
    </row>
    <row r="310" spans="2:2" ht="15.75" customHeight="1" x14ac:dyDescent="0.3">
      <c r="B310" s="2"/>
    </row>
    <row r="311" spans="2:2" ht="15.75" customHeight="1" x14ac:dyDescent="0.3">
      <c r="B311" s="2"/>
    </row>
    <row r="312" spans="2:2" ht="15.75" customHeight="1" x14ac:dyDescent="0.3">
      <c r="B312" s="2"/>
    </row>
    <row r="313" spans="2:2" ht="15.75" customHeight="1" x14ac:dyDescent="0.3">
      <c r="B313" s="2"/>
    </row>
    <row r="314" spans="2:2" ht="15.75" customHeight="1" x14ac:dyDescent="0.3">
      <c r="B314" s="2"/>
    </row>
    <row r="315" spans="2:2" ht="15.75" customHeight="1" x14ac:dyDescent="0.3">
      <c r="B315" s="2"/>
    </row>
    <row r="316" spans="2:2" ht="15.75" customHeight="1" x14ac:dyDescent="0.3">
      <c r="B316" s="2"/>
    </row>
    <row r="317" spans="2:2" ht="15.75" customHeight="1" x14ac:dyDescent="0.3">
      <c r="B317" s="2"/>
    </row>
    <row r="318" spans="2:2" ht="15.75" customHeight="1" x14ac:dyDescent="0.3">
      <c r="B318" s="2"/>
    </row>
    <row r="319" spans="2:2" ht="15.75" customHeight="1" x14ac:dyDescent="0.3">
      <c r="B319" s="2"/>
    </row>
    <row r="320" spans="2:2" ht="15.75" customHeight="1" x14ac:dyDescent="0.3">
      <c r="B320" s="2"/>
    </row>
    <row r="321" spans="2:2" ht="15.75" customHeight="1" x14ac:dyDescent="0.3">
      <c r="B321" s="2"/>
    </row>
    <row r="322" spans="2:2" ht="15.75" customHeight="1" x14ac:dyDescent="0.3">
      <c r="B322" s="2"/>
    </row>
    <row r="323" spans="2:2" ht="15.75" customHeight="1" x14ac:dyDescent="0.3">
      <c r="B323" s="2"/>
    </row>
    <row r="324" spans="2:2" ht="15.75" customHeight="1" x14ac:dyDescent="0.3">
      <c r="B324" s="2"/>
    </row>
    <row r="325" spans="2:2" ht="15.75" customHeight="1" x14ac:dyDescent="0.3">
      <c r="B325" s="2"/>
    </row>
    <row r="326" spans="2:2" ht="15.75" customHeight="1" x14ac:dyDescent="0.3">
      <c r="B326" s="2"/>
    </row>
    <row r="327" spans="2:2" ht="15.75" customHeight="1" x14ac:dyDescent="0.3">
      <c r="B327" s="2"/>
    </row>
    <row r="328" spans="2:2" ht="15.75" customHeight="1" x14ac:dyDescent="0.3">
      <c r="B328" s="2"/>
    </row>
    <row r="329" spans="2:2" ht="15.75" customHeight="1" x14ac:dyDescent="0.3">
      <c r="B329" s="2"/>
    </row>
    <row r="330" spans="2:2" ht="15.75" customHeight="1" x14ac:dyDescent="0.3">
      <c r="B330" s="2"/>
    </row>
    <row r="331" spans="2:2" ht="15.75" customHeight="1" x14ac:dyDescent="0.3">
      <c r="B331" s="2"/>
    </row>
    <row r="332" spans="2:2" ht="15.75" customHeight="1" x14ac:dyDescent="0.3">
      <c r="B332" s="2"/>
    </row>
    <row r="333" spans="2:2" ht="15.75" customHeight="1" x14ac:dyDescent="0.3">
      <c r="B333" s="2"/>
    </row>
    <row r="334" spans="2:2" ht="15.75" customHeight="1" x14ac:dyDescent="0.3">
      <c r="B334" s="2"/>
    </row>
    <row r="335" spans="2:2" ht="15.75" customHeight="1" x14ac:dyDescent="0.3">
      <c r="B335" s="2"/>
    </row>
    <row r="336" spans="2:2" ht="15.75" customHeight="1" x14ac:dyDescent="0.3">
      <c r="B336" s="2"/>
    </row>
    <row r="337" spans="2:2" ht="15.75" customHeight="1" x14ac:dyDescent="0.3">
      <c r="B337" s="2"/>
    </row>
    <row r="338" spans="2:2" ht="15.75" customHeight="1" x14ac:dyDescent="0.3">
      <c r="B338" s="2"/>
    </row>
    <row r="339" spans="2:2" ht="15.75" customHeight="1" x14ac:dyDescent="0.3">
      <c r="B339" s="2"/>
    </row>
    <row r="340" spans="2:2" ht="15.75" customHeight="1" x14ac:dyDescent="0.3">
      <c r="B340" s="2"/>
    </row>
    <row r="341" spans="2:2" ht="15.75" customHeight="1" x14ac:dyDescent="0.3">
      <c r="B341" s="2"/>
    </row>
    <row r="342" spans="2:2" ht="15.75" customHeight="1" x14ac:dyDescent="0.3">
      <c r="B342" s="2"/>
    </row>
    <row r="343" spans="2:2" ht="15.75" customHeight="1" x14ac:dyDescent="0.3">
      <c r="B343" s="2"/>
    </row>
    <row r="344" spans="2:2" ht="15.75" customHeight="1" x14ac:dyDescent="0.3">
      <c r="B344" s="2"/>
    </row>
    <row r="345" spans="2:2" ht="15.75" customHeight="1" x14ac:dyDescent="0.3">
      <c r="B345" s="2"/>
    </row>
    <row r="346" spans="2:2" ht="15.75" customHeight="1" x14ac:dyDescent="0.3">
      <c r="B346" s="2"/>
    </row>
    <row r="347" spans="2:2" ht="15.75" customHeight="1" x14ac:dyDescent="0.3">
      <c r="B347" s="2"/>
    </row>
    <row r="348" spans="2:2" ht="15.75" customHeight="1" x14ac:dyDescent="0.3">
      <c r="B348" s="2"/>
    </row>
    <row r="349" spans="2:2" ht="15.75" customHeight="1" x14ac:dyDescent="0.3">
      <c r="B349" s="2"/>
    </row>
    <row r="350" spans="2:2" ht="15.75" customHeight="1" x14ac:dyDescent="0.3">
      <c r="B350" s="2"/>
    </row>
    <row r="351" spans="2:2" ht="15.75" customHeight="1" x14ac:dyDescent="0.3">
      <c r="B351" s="2"/>
    </row>
    <row r="352" spans="2:2" ht="15.75" customHeight="1" x14ac:dyDescent="0.3">
      <c r="B352" s="2"/>
    </row>
    <row r="353" spans="2:2" ht="15.75" customHeight="1" x14ac:dyDescent="0.3">
      <c r="B353" s="2"/>
    </row>
    <row r="354" spans="2:2" ht="15.75" customHeight="1" x14ac:dyDescent="0.3">
      <c r="B354" s="2"/>
    </row>
    <row r="355" spans="2:2" ht="15.75" customHeight="1" x14ac:dyDescent="0.3">
      <c r="B355" s="2"/>
    </row>
    <row r="356" spans="2:2" ht="15.75" customHeight="1" x14ac:dyDescent="0.3">
      <c r="B356" s="2"/>
    </row>
    <row r="357" spans="2:2" ht="15.75" customHeight="1" x14ac:dyDescent="0.3">
      <c r="B357" s="2"/>
    </row>
    <row r="358" spans="2:2" ht="15.75" customHeight="1" x14ac:dyDescent="0.3">
      <c r="B358" s="2"/>
    </row>
    <row r="359" spans="2:2" ht="15.75" customHeight="1" x14ac:dyDescent="0.3">
      <c r="B359" s="2"/>
    </row>
    <row r="360" spans="2:2" ht="15.75" customHeight="1" x14ac:dyDescent="0.3">
      <c r="B360" s="2"/>
    </row>
    <row r="361" spans="2:2" ht="15.75" customHeight="1" x14ac:dyDescent="0.3">
      <c r="B361" s="2"/>
    </row>
    <row r="362" spans="2:2" ht="15.75" customHeight="1" x14ac:dyDescent="0.3">
      <c r="B362" s="2"/>
    </row>
    <row r="363" spans="2:2" ht="15.75" customHeight="1" x14ac:dyDescent="0.3">
      <c r="B363" s="2"/>
    </row>
    <row r="364" spans="2:2" ht="15.75" customHeight="1" x14ac:dyDescent="0.3">
      <c r="B364" s="2"/>
    </row>
    <row r="365" spans="2:2" ht="15.75" customHeight="1" x14ac:dyDescent="0.3">
      <c r="B365" s="2"/>
    </row>
    <row r="366" spans="2:2" ht="15.75" customHeight="1" x14ac:dyDescent="0.3">
      <c r="B366" s="2"/>
    </row>
    <row r="367" spans="2:2" ht="15.75" customHeight="1" x14ac:dyDescent="0.3">
      <c r="B367" s="2"/>
    </row>
    <row r="368" spans="2:2" ht="15.75" customHeight="1" x14ac:dyDescent="0.3">
      <c r="B368" s="2"/>
    </row>
    <row r="369" spans="2:2" ht="15.75" customHeight="1" x14ac:dyDescent="0.3">
      <c r="B369" s="2"/>
    </row>
    <row r="370" spans="2:2" ht="15.75" customHeight="1" x14ac:dyDescent="0.3">
      <c r="B370" s="2"/>
    </row>
    <row r="371" spans="2:2" ht="15.75" customHeight="1" x14ac:dyDescent="0.3">
      <c r="B371" s="2"/>
    </row>
    <row r="372" spans="2:2" ht="15.75" customHeight="1" x14ac:dyDescent="0.3">
      <c r="B372" s="2"/>
    </row>
    <row r="373" spans="2:2" ht="15.75" customHeight="1" x14ac:dyDescent="0.3">
      <c r="B373" s="2"/>
    </row>
    <row r="374" spans="2:2" ht="15.75" customHeight="1" x14ac:dyDescent="0.3">
      <c r="B374" s="2"/>
    </row>
    <row r="375" spans="2:2" ht="15.75" customHeight="1" x14ac:dyDescent="0.3">
      <c r="B375" s="2"/>
    </row>
    <row r="376" spans="2:2" ht="15.75" customHeight="1" x14ac:dyDescent="0.3">
      <c r="B376" s="2"/>
    </row>
    <row r="377" spans="2:2" ht="15.75" customHeight="1" x14ac:dyDescent="0.3">
      <c r="B377" s="2"/>
    </row>
    <row r="378" spans="2:2" ht="15.75" customHeight="1" x14ac:dyDescent="0.3">
      <c r="B378" s="2"/>
    </row>
    <row r="379" spans="2:2" ht="15.75" customHeight="1" x14ac:dyDescent="0.3">
      <c r="B379" s="2"/>
    </row>
    <row r="380" spans="2:2" ht="15.75" customHeight="1" x14ac:dyDescent="0.3">
      <c r="B380" s="2"/>
    </row>
    <row r="381" spans="2:2" ht="15.75" customHeight="1" x14ac:dyDescent="0.3">
      <c r="B381" s="2"/>
    </row>
    <row r="382" spans="2:2" ht="15.75" customHeight="1" x14ac:dyDescent="0.3">
      <c r="B382" s="2"/>
    </row>
    <row r="383" spans="2:2" ht="15.75" customHeight="1" x14ac:dyDescent="0.3">
      <c r="B383" s="2"/>
    </row>
    <row r="384" spans="2:2" ht="15.75" customHeight="1" x14ac:dyDescent="0.3">
      <c r="B384" s="2"/>
    </row>
    <row r="385" spans="2:2" ht="15.75" customHeight="1" x14ac:dyDescent="0.3">
      <c r="B385" s="2"/>
    </row>
    <row r="386" spans="2:2" ht="15.75" customHeight="1" x14ac:dyDescent="0.3">
      <c r="B386" s="2"/>
    </row>
    <row r="387" spans="2:2" ht="15.75" customHeight="1" x14ac:dyDescent="0.3">
      <c r="B387" s="2"/>
    </row>
    <row r="388" spans="2:2" ht="15.75" customHeight="1" x14ac:dyDescent="0.3">
      <c r="B388" s="2"/>
    </row>
    <row r="389" spans="2:2" ht="15.75" customHeight="1" x14ac:dyDescent="0.3">
      <c r="B389" s="2"/>
    </row>
    <row r="390" spans="2:2" ht="15.75" customHeight="1" x14ac:dyDescent="0.3">
      <c r="B390" s="2"/>
    </row>
    <row r="391" spans="2:2" ht="15.75" customHeight="1" x14ac:dyDescent="0.3">
      <c r="B391" s="2"/>
    </row>
    <row r="392" spans="2:2" ht="15.75" customHeight="1" x14ac:dyDescent="0.3">
      <c r="B392" s="2"/>
    </row>
    <row r="393" spans="2:2" ht="15.75" customHeight="1" x14ac:dyDescent="0.3">
      <c r="B393" s="2"/>
    </row>
    <row r="394" spans="2:2" ht="15.75" customHeight="1" x14ac:dyDescent="0.3">
      <c r="B394" s="2"/>
    </row>
    <row r="395" spans="2:2" ht="15.75" customHeight="1" x14ac:dyDescent="0.3">
      <c r="B395" s="2"/>
    </row>
    <row r="396" spans="2:2" ht="15.75" customHeight="1" x14ac:dyDescent="0.3">
      <c r="B396" s="2"/>
    </row>
    <row r="397" spans="2:2" ht="15.75" customHeight="1" x14ac:dyDescent="0.3">
      <c r="B397" s="2"/>
    </row>
    <row r="398" spans="2:2" ht="15.75" customHeight="1" x14ac:dyDescent="0.3">
      <c r="B398" s="2"/>
    </row>
    <row r="399" spans="2:2" ht="15.75" customHeight="1" x14ac:dyDescent="0.3">
      <c r="B399" s="2"/>
    </row>
    <row r="400" spans="2:2" ht="15.75" customHeight="1" x14ac:dyDescent="0.3">
      <c r="B400" s="2"/>
    </row>
    <row r="401" spans="2:2" ht="15.75" customHeight="1" x14ac:dyDescent="0.3">
      <c r="B401" s="2"/>
    </row>
    <row r="402" spans="2:2" ht="15.75" customHeight="1" x14ac:dyDescent="0.3">
      <c r="B402" s="2"/>
    </row>
    <row r="403" spans="2:2" ht="15.75" customHeight="1" x14ac:dyDescent="0.3">
      <c r="B403" s="2"/>
    </row>
    <row r="404" spans="2:2" ht="15.75" customHeight="1" x14ac:dyDescent="0.3">
      <c r="B404" s="2"/>
    </row>
    <row r="405" spans="2:2" ht="15.75" customHeight="1" x14ac:dyDescent="0.3">
      <c r="B405" s="2"/>
    </row>
    <row r="406" spans="2:2" ht="15.75" customHeight="1" x14ac:dyDescent="0.3">
      <c r="B406" s="2"/>
    </row>
    <row r="407" spans="2:2" ht="15.75" customHeight="1" x14ac:dyDescent="0.3">
      <c r="B407" s="2"/>
    </row>
    <row r="408" spans="2:2" ht="15.75" customHeight="1" x14ac:dyDescent="0.3">
      <c r="B408" s="2"/>
    </row>
    <row r="409" spans="2:2" ht="15.75" customHeight="1" x14ac:dyDescent="0.3">
      <c r="B409" s="2"/>
    </row>
    <row r="410" spans="2:2" ht="15.75" customHeight="1" x14ac:dyDescent="0.3">
      <c r="B410" s="2"/>
    </row>
    <row r="411" spans="2:2" ht="15.75" customHeight="1" x14ac:dyDescent="0.3">
      <c r="B411" s="2"/>
    </row>
    <row r="412" spans="2:2" ht="15.75" customHeight="1" x14ac:dyDescent="0.3">
      <c r="B412" s="2"/>
    </row>
    <row r="413" spans="2:2" ht="15.75" customHeight="1" x14ac:dyDescent="0.3">
      <c r="B413" s="2"/>
    </row>
    <row r="414" spans="2:2" ht="15.75" customHeight="1" x14ac:dyDescent="0.3">
      <c r="B414" s="2"/>
    </row>
    <row r="415" spans="2:2" ht="15.75" customHeight="1" x14ac:dyDescent="0.3">
      <c r="B415" s="2"/>
    </row>
    <row r="416" spans="2:2" ht="15.75" customHeight="1" x14ac:dyDescent="0.3">
      <c r="B416" s="2"/>
    </row>
    <row r="417" spans="2:2" ht="15.75" customHeight="1" x14ac:dyDescent="0.3">
      <c r="B417" s="2"/>
    </row>
    <row r="418" spans="2:2" ht="15.75" customHeight="1" x14ac:dyDescent="0.3">
      <c r="B418" s="2"/>
    </row>
    <row r="419" spans="2:2" ht="15.75" customHeight="1" x14ac:dyDescent="0.3">
      <c r="B419" s="2"/>
    </row>
    <row r="420" spans="2:2" ht="15.75" customHeight="1" x14ac:dyDescent="0.3">
      <c r="B420" s="2"/>
    </row>
    <row r="421" spans="2:2" ht="15.75" customHeight="1" x14ac:dyDescent="0.3">
      <c r="B421" s="2"/>
    </row>
    <row r="422" spans="2:2" ht="15.75" customHeight="1" x14ac:dyDescent="0.3">
      <c r="B422" s="2"/>
    </row>
    <row r="423" spans="2:2" ht="15.75" customHeight="1" x14ac:dyDescent="0.3">
      <c r="B423" s="2"/>
    </row>
    <row r="424" spans="2:2" ht="15.75" customHeight="1" x14ac:dyDescent="0.3">
      <c r="B424" s="2"/>
    </row>
    <row r="425" spans="2:2" ht="15.75" customHeight="1" x14ac:dyDescent="0.3">
      <c r="B425" s="2"/>
    </row>
    <row r="426" spans="2:2" ht="15.75" customHeight="1" x14ac:dyDescent="0.3">
      <c r="B426" s="2"/>
    </row>
    <row r="427" spans="2:2" ht="15.75" customHeight="1" x14ac:dyDescent="0.3">
      <c r="B427" s="2"/>
    </row>
    <row r="428" spans="2:2" ht="15.75" customHeight="1" x14ac:dyDescent="0.3">
      <c r="B428" s="2"/>
    </row>
    <row r="429" spans="2:2" ht="15.75" customHeight="1" x14ac:dyDescent="0.3">
      <c r="B429" s="2"/>
    </row>
    <row r="430" spans="2:2" ht="15.75" customHeight="1" x14ac:dyDescent="0.3">
      <c r="B430" s="2"/>
    </row>
    <row r="431" spans="2:2" ht="15.75" customHeight="1" x14ac:dyDescent="0.3">
      <c r="B431" s="2"/>
    </row>
    <row r="432" spans="2:2" ht="15.75" customHeight="1" x14ac:dyDescent="0.3">
      <c r="B432" s="2"/>
    </row>
    <row r="433" spans="2:2" ht="15.75" customHeight="1" x14ac:dyDescent="0.3">
      <c r="B433" s="2"/>
    </row>
    <row r="434" spans="2:2" ht="15.75" customHeight="1" x14ac:dyDescent="0.3">
      <c r="B434" s="2"/>
    </row>
    <row r="435" spans="2:2" ht="15.75" customHeight="1" x14ac:dyDescent="0.3">
      <c r="B435" s="2"/>
    </row>
    <row r="436" spans="2:2" ht="15.75" customHeight="1" x14ac:dyDescent="0.3">
      <c r="B436" s="2"/>
    </row>
    <row r="437" spans="2:2" ht="15.75" customHeight="1" x14ac:dyDescent="0.3">
      <c r="B437" s="2"/>
    </row>
    <row r="438" spans="2:2" ht="15.75" customHeight="1" x14ac:dyDescent="0.3">
      <c r="B438" s="2"/>
    </row>
    <row r="439" spans="2:2" ht="15.75" customHeight="1" x14ac:dyDescent="0.3">
      <c r="B439" s="2"/>
    </row>
    <row r="440" spans="2:2" ht="15.75" customHeight="1" x14ac:dyDescent="0.3">
      <c r="B440" s="2"/>
    </row>
    <row r="441" spans="2:2" ht="15.75" customHeight="1" x14ac:dyDescent="0.3">
      <c r="B441" s="2"/>
    </row>
    <row r="442" spans="2:2" ht="15.75" customHeight="1" x14ac:dyDescent="0.3">
      <c r="B442" s="2"/>
    </row>
    <row r="443" spans="2:2" ht="15.75" customHeight="1" x14ac:dyDescent="0.3">
      <c r="B443" s="2"/>
    </row>
    <row r="444" spans="2:2" ht="15.75" customHeight="1" x14ac:dyDescent="0.3">
      <c r="B444" s="2"/>
    </row>
    <row r="445" spans="2:2" ht="15.75" customHeight="1" x14ac:dyDescent="0.3">
      <c r="B445" s="2"/>
    </row>
    <row r="446" spans="2:2" ht="15.75" customHeight="1" x14ac:dyDescent="0.3">
      <c r="B446" s="2"/>
    </row>
    <row r="447" spans="2:2" ht="15.75" customHeight="1" x14ac:dyDescent="0.3">
      <c r="B447" s="2"/>
    </row>
    <row r="448" spans="2:2" ht="15.75" customHeight="1" x14ac:dyDescent="0.3">
      <c r="B448" s="2"/>
    </row>
    <row r="449" spans="2:2" ht="15.75" customHeight="1" x14ac:dyDescent="0.3">
      <c r="B449" s="2"/>
    </row>
    <row r="450" spans="2:2" ht="15.75" customHeight="1" x14ac:dyDescent="0.3">
      <c r="B450" s="2"/>
    </row>
    <row r="451" spans="2:2" ht="15.75" customHeight="1" x14ac:dyDescent="0.3">
      <c r="B451" s="2"/>
    </row>
    <row r="452" spans="2:2" ht="15.75" customHeight="1" x14ac:dyDescent="0.3">
      <c r="B452" s="2"/>
    </row>
    <row r="453" spans="2:2" ht="15.75" customHeight="1" x14ac:dyDescent="0.3">
      <c r="B453" s="2"/>
    </row>
    <row r="454" spans="2:2" ht="15.75" customHeight="1" x14ac:dyDescent="0.3">
      <c r="B454" s="2"/>
    </row>
    <row r="455" spans="2:2" ht="15.75" customHeight="1" x14ac:dyDescent="0.3">
      <c r="B455" s="2"/>
    </row>
    <row r="456" spans="2:2" ht="15.75" customHeight="1" x14ac:dyDescent="0.3">
      <c r="B456" s="2"/>
    </row>
    <row r="457" spans="2:2" ht="15.75" customHeight="1" x14ac:dyDescent="0.3">
      <c r="B457" s="2"/>
    </row>
    <row r="458" spans="2:2" ht="15.75" customHeight="1" x14ac:dyDescent="0.3">
      <c r="B458" s="2"/>
    </row>
    <row r="459" spans="2:2" ht="15.75" customHeight="1" x14ac:dyDescent="0.3">
      <c r="B459" s="2"/>
    </row>
    <row r="460" spans="2:2" ht="15.75" customHeight="1" x14ac:dyDescent="0.3">
      <c r="B460" s="2"/>
    </row>
    <row r="461" spans="2:2" ht="15.75" customHeight="1" x14ac:dyDescent="0.3">
      <c r="B461" s="2"/>
    </row>
    <row r="462" spans="2:2" ht="15.75" customHeight="1" x14ac:dyDescent="0.3">
      <c r="B462" s="2"/>
    </row>
    <row r="463" spans="2:2" ht="15.75" customHeight="1" x14ac:dyDescent="0.3">
      <c r="B463" s="2"/>
    </row>
    <row r="464" spans="2:2" ht="15.75" customHeight="1" x14ac:dyDescent="0.3">
      <c r="B464" s="2"/>
    </row>
    <row r="465" spans="2:2" ht="15.75" customHeight="1" x14ac:dyDescent="0.3">
      <c r="B465" s="2"/>
    </row>
    <row r="466" spans="2:2" ht="15.75" customHeight="1" x14ac:dyDescent="0.3">
      <c r="B466" s="2"/>
    </row>
    <row r="467" spans="2:2" ht="15.75" customHeight="1" x14ac:dyDescent="0.3">
      <c r="B467" s="2"/>
    </row>
    <row r="468" spans="2:2" ht="15.75" customHeight="1" x14ac:dyDescent="0.3">
      <c r="B468" s="2"/>
    </row>
    <row r="469" spans="2:2" ht="15.75" customHeight="1" x14ac:dyDescent="0.3">
      <c r="B469" s="2"/>
    </row>
    <row r="470" spans="2:2" ht="15.75" customHeight="1" x14ac:dyDescent="0.3">
      <c r="B470" s="2"/>
    </row>
    <row r="471" spans="2:2" ht="15.75" customHeight="1" x14ac:dyDescent="0.3">
      <c r="B471" s="2"/>
    </row>
    <row r="472" spans="2:2" ht="15.75" customHeight="1" x14ac:dyDescent="0.3">
      <c r="B472" s="2"/>
    </row>
    <row r="473" spans="2:2" ht="15.75" customHeight="1" x14ac:dyDescent="0.3">
      <c r="B473" s="2"/>
    </row>
    <row r="474" spans="2:2" ht="15.75" customHeight="1" x14ac:dyDescent="0.3">
      <c r="B474" s="2"/>
    </row>
    <row r="475" spans="2:2" ht="15.75" customHeight="1" x14ac:dyDescent="0.3">
      <c r="B475" s="2"/>
    </row>
    <row r="476" spans="2:2" ht="15.75" customHeight="1" x14ac:dyDescent="0.3">
      <c r="B476" s="2"/>
    </row>
    <row r="477" spans="2:2" ht="15.75" customHeight="1" x14ac:dyDescent="0.3">
      <c r="B477" s="2"/>
    </row>
    <row r="478" spans="2:2" ht="15.75" customHeight="1" x14ac:dyDescent="0.3">
      <c r="B478" s="2"/>
    </row>
    <row r="479" spans="2:2" ht="15.75" customHeight="1" x14ac:dyDescent="0.3">
      <c r="B479" s="2"/>
    </row>
    <row r="480" spans="2:2" ht="15.75" customHeight="1" x14ac:dyDescent="0.3">
      <c r="B480" s="2"/>
    </row>
    <row r="481" spans="2:2" ht="15.75" customHeight="1" x14ac:dyDescent="0.3">
      <c r="B481" s="2"/>
    </row>
    <row r="482" spans="2:2" ht="15.75" customHeight="1" x14ac:dyDescent="0.3">
      <c r="B482" s="2"/>
    </row>
    <row r="483" spans="2:2" ht="15.75" customHeight="1" x14ac:dyDescent="0.3">
      <c r="B483" s="2"/>
    </row>
    <row r="484" spans="2:2" ht="15.75" customHeight="1" x14ac:dyDescent="0.3">
      <c r="B484" s="2"/>
    </row>
    <row r="485" spans="2:2" ht="15.75" customHeight="1" x14ac:dyDescent="0.3">
      <c r="B485" s="2"/>
    </row>
    <row r="486" spans="2:2" ht="15.75" customHeight="1" x14ac:dyDescent="0.3">
      <c r="B486" s="2"/>
    </row>
    <row r="487" spans="2:2" ht="15.75" customHeight="1" x14ac:dyDescent="0.3">
      <c r="B487" s="2"/>
    </row>
    <row r="488" spans="2:2" ht="15.75" customHeight="1" x14ac:dyDescent="0.3">
      <c r="B488" s="2"/>
    </row>
    <row r="489" spans="2:2" ht="15.75" customHeight="1" x14ac:dyDescent="0.3">
      <c r="B489" s="2"/>
    </row>
    <row r="490" spans="2:2" ht="15.75" customHeight="1" x14ac:dyDescent="0.3">
      <c r="B490" s="2"/>
    </row>
    <row r="491" spans="2:2" ht="15.75" customHeight="1" x14ac:dyDescent="0.3">
      <c r="B491" s="2"/>
    </row>
    <row r="492" spans="2:2" ht="15.75" customHeight="1" x14ac:dyDescent="0.3">
      <c r="B492" s="2"/>
    </row>
    <row r="493" spans="2:2" ht="15.75" customHeight="1" x14ac:dyDescent="0.3">
      <c r="B493" s="2"/>
    </row>
    <row r="494" spans="2:2" ht="15.75" customHeight="1" x14ac:dyDescent="0.3">
      <c r="B494" s="2"/>
    </row>
    <row r="495" spans="2:2" ht="15.75" customHeight="1" x14ac:dyDescent="0.3">
      <c r="B495" s="2"/>
    </row>
    <row r="496" spans="2:2" ht="15.75" customHeight="1" x14ac:dyDescent="0.3">
      <c r="B496" s="2"/>
    </row>
    <row r="497" spans="2:2" ht="15.75" customHeight="1" x14ac:dyDescent="0.3">
      <c r="B497" s="2"/>
    </row>
    <row r="498" spans="2:2" ht="15.75" customHeight="1" x14ac:dyDescent="0.3">
      <c r="B498" s="2"/>
    </row>
    <row r="499" spans="2:2" ht="15.75" customHeight="1" x14ac:dyDescent="0.3">
      <c r="B499" s="2"/>
    </row>
    <row r="500" spans="2:2" ht="15.75" customHeight="1" x14ac:dyDescent="0.3">
      <c r="B500" s="2"/>
    </row>
    <row r="501" spans="2:2" ht="15.75" customHeight="1" x14ac:dyDescent="0.3">
      <c r="B501" s="2"/>
    </row>
    <row r="502" spans="2:2" ht="15.75" customHeight="1" x14ac:dyDescent="0.3">
      <c r="B502" s="2"/>
    </row>
    <row r="503" spans="2:2" ht="15.75" customHeight="1" x14ac:dyDescent="0.3">
      <c r="B503" s="2"/>
    </row>
    <row r="504" spans="2:2" ht="15.75" customHeight="1" x14ac:dyDescent="0.3">
      <c r="B504" s="2"/>
    </row>
    <row r="505" spans="2:2" ht="15.75" customHeight="1" x14ac:dyDescent="0.3">
      <c r="B505" s="2"/>
    </row>
    <row r="506" spans="2:2" ht="15.75" customHeight="1" x14ac:dyDescent="0.3">
      <c r="B506" s="2"/>
    </row>
    <row r="507" spans="2:2" ht="15.75" customHeight="1" x14ac:dyDescent="0.3">
      <c r="B507" s="2"/>
    </row>
    <row r="508" spans="2:2" ht="15.75" customHeight="1" x14ac:dyDescent="0.3">
      <c r="B508" s="2"/>
    </row>
    <row r="509" spans="2:2" ht="15.75" customHeight="1" x14ac:dyDescent="0.3">
      <c r="B509" s="2"/>
    </row>
    <row r="510" spans="2:2" ht="15.75" customHeight="1" x14ac:dyDescent="0.3">
      <c r="B510" s="2"/>
    </row>
    <row r="511" spans="2:2" ht="15.75" customHeight="1" x14ac:dyDescent="0.3">
      <c r="B511" s="2"/>
    </row>
    <row r="512" spans="2:2" ht="15.75" customHeight="1" x14ac:dyDescent="0.3">
      <c r="B512" s="2"/>
    </row>
    <row r="513" spans="2:2" ht="15.75" customHeight="1" x14ac:dyDescent="0.3">
      <c r="B513" s="2"/>
    </row>
    <row r="514" spans="2:2" ht="15.75" customHeight="1" x14ac:dyDescent="0.3">
      <c r="B514" s="2"/>
    </row>
    <row r="515" spans="2:2" ht="15.75" customHeight="1" x14ac:dyDescent="0.3">
      <c r="B515" s="2"/>
    </row>
    <row r="516" spans="2:2" ht="15.75" customHeight="1" x14ac:dyDescent="0.3">
      <c r="B516" s="2"/>
    </row>
    <row r="517" spans="2:2" ht="15.75" customHeight="1" x14ac:dyDescent="0.3">
      <c r="B517" s="2"/>
    </row>
    <row r="518" spans="2:2" ht="15.75" customHeight="1" x14ac:dyDescent="0.3">
      <c r="B518" s="2"/>
    </row>
    <row r="519" spans="2:2" ht="15.75" customHeight="1" x14ac:dyDescent="0.3">
      <c r="B519" s="2"/>
    </row>
    <row r="520" spans="2:2" ht="15.75" customHeight="1" x14ac:dyDescent="0.3">
      <c r="B520" s="2"/>
    </row>
    <row r="521" spans="2:2" ht="15.75" customHeight="1" x14ac:dyDescent="0.3">
      <c r="B521" s="2"/>
    </row>
    <row r="522" spans="2:2" ht="15.75" customHeight="1" x14ac:dyDescent="0.3">
      <c r="B522" s="2"/>
    </row>
    <row r="523" spans="2:2" ht="15.75" customHeight="1" x14ac:dyDescent="0.3">
      <c r="B523" s="2"/>
    </row>
    <row r="524" spans="2:2" ht="15.75" customHeight="1" x14ac:dyDescent="0.3">
      <c r="B524" s="2"/>
    </row>
    <row r="525" spans="2:2" ht="15.75" customHeight="1" x14ac:dyDescent="0.3">
      <c r="B525" s="2"/>
    </row>
    <row r="526" spans="2:2" ht="15.75" customHeight="1" x14ac:dyDescent="0.3">
      <c r="B526" s="2"/>
    </row>
    <row r="527" spans="2:2" ht="15.75" customHeight="1" x14ac:dyDescent="0.3">
      <c r="B527" s="2"/>
    </row>
    <row r="528" spans="2:2" ht="15.75" customHeight="1" x14ac:dyDescent="0.3">
      <c r="B528" s="2"/>
    </row>
    <row r="529" spans="2:2" ht="15.75" customHeight="1" x14ac:dyDescent="0.3">
      <c r="B529" s="2"/>
    </row>
    <row r="530" spans="2:2" ht="15.75" customHeight="1" x14ac:dyDescent="0.3">
      <c r="B530" s="2"/>
    </row>
    <row r="531" spans="2:2" ht="15.75" customHeight="1" x14ac:dyDescent="0.3">
      <c r="B531" s="2"/>
    </row>
    <row r="532" spans="2:2" ht="15.75" customHeight="1" x14ac:dyDescent="0.3">
      <c r="B532" s="2"/>
    </row>
    <row r="533" spans="2:2" ht="15.75" customHeight="1" x14ac:dyDescent="0.3">
      <c r="B533" s="2"/>
    </row>
    <row r="534" spans="2:2" ht="15.75" customHeight="1" x14ac:dyDescent="0.3">
      <c r="B534" s="2"/>
    </row>
    <row r="535" spans="2:2" ht="15.75" customHeight="1" x14ac:dyDescent="0.3">
      <c r="B535" s="2"/>
    </row>
    <row r="536" spans="2:2" ht="15.75" customHeight="1" x14ac:dyDescent="0.3">
      <c r="B536" s="2"/>
    </row>
    <row r="537" spans="2:2" ht="15.75" customHeight="1" x14ac:dyDescent="0.3">
      <c r="B537" s="2"/>
    </row>
    <row r="538" spans="2:2" ht="15.75" customHeight="1" x14ac:dyDescent="0.3">
      <c r="B538" s="2"/>
    </row>
    <row r="539" spans="2:2" ht="15.75" customHeight="1" x14ac:dyDescent="0.3">
      <c r="B539" s="2"/>
    </row>
    <row r="540" spans="2:2" ht="15.75" customHeight="1" x14ac:dyDescent="0.3">
      <c r="B540" s="2"/>
    </row>
    <row r="541" spans="2:2" ht="15.75" customHeight="1" x14ac:dyDescent="0.3">
      <c r="B541" s="2"/>
    </row>
    <row r="542" spans="2:2" ht="15.75" customHeight="1" x14ac:dyDescent="0.3">
      <c r="B542" s="2"/>
    </row>
    <row r="543" spans="2:2" ht="15.75" customHeight="1" x14ac:dyDescent="0.3">
      <c r="B543" s="2"/>
    </row>
    <row r="544" spans="2:2" ht="15.75" customHeight="1" x14ac:dyDescent="0.3">
      <c r="B544" s="2"/>
    </row>
    <row r="545" spans="2:2" ht="15.75" customHeight="1" x14ac:dyDescent="0.3">
      <c r="B545" s="2"/>
    </row>
    <row r="546" spans="2:2" ht="15.75" customHeight="1" x14ac:dyDescent="0.3">
      <c r="B546" s="2"/>
    </row>
    <row r="547" spans="2:2" ht="15.75" customHeight="1" x14ac:dyDescent="0.3">
      <c r="B547" s="2"/>
    </row>
    <row r="548" spans="2:2" ht="15.75" customHeight="1" x14ac:dyDescent="0.3">
      <c r="B548" s="2"/>
    </row>
    <row r="549" spans="2:2" ht="15.75" customHeight="1" x14ac:dyDescent="0.3">
      <c r="B549" s="2"/>
    </row>
    <row r="550" spans="2:2" ht="15.75" customHeight="1" x14ac:dyDescent="0.3">
      <c r="B550" s="2"/>
    </row>
    <row r="551" spans="2:2" ht="15.75" customHeight="1" x14ac:dyDescent="0.3">
      <c r="B551" s="2"/>
    </row>
    <row r="552" spans="2:2" ht="15.75" customHeight="1" x14ac:dyDescent="0.3">
      <c r="B552" s="2"/>
    </row>
    <row r="553" spans="2:2" ht="15.75" customHeight="1" x14ac:dyDescent="0.3">
      <c r="B553" s="2"/>
    </row>
    <row r="554" spans="2:2" ht="15.75" customHeight="1" x14ac:dyDescent="0.3">
      <c r="B554" s="2"/>
    </row>
    <row r="555" spans="2:2" ht="15.75" customHeight="1" x14ac:dyDescent="0.3">
      <c r="B555" s="2"/>
    </row>
    <row r="556" spans="2:2" ht="15.75" customHeight="1" x14ac:dyDescent="0.3">
      <c r="B556" s="2"/>
    </row>
    <row r="557" spans="2:2" ht="15.75" customHeight="1" x14ac:dyDescent="0.3">
      <c r="B557" s="2"/>
    </row>
    <row r="558" spans="2:2" ht="15.75" customHeight="1" x14ac:dyDescent="0.3">
      <c r="B558" s="2"/>
    </row>
    <row r="559" spans="2:2" ht="15.75" customHeight="1" x14ac:dyDescent="0.3">
      <c r="B559" s="2"/>
    </row>
    <row r="560" spans="2:2" ht="15.75" customHeight="1" x14ac:dyDescent="0.3">
      <c r="B560" s="2"/>
    </row>
    <row r="561" spans="2:2" ht="15.75" customHeight="1" x14ac:dyDescent="0.3">
      <c r="B561" s="2"/>
    </row>
    <row r="562" spans="2:2" ht="15.75" customHeight="1" x14ac:dyDescent="0.3">
      <c r="B562" s="2"/>
    </row>
    <row r="563" spans="2:2" ht="15.75" customHeight="1" x14ac:dyDescent="0.3">
      <c r="B563" s="2"/>
    </row>
    <row r="564" spans="2:2" ht="15.75" customHeight="1" x14ac:dyDescent="0.3">
      <c r="B564" s="2"/>
    </row>
    <row r="565" spans="2:2" ht="15.75" customHeight="1" x14ac:dyDescent="0.3">
      <c r="B565" s="2"/>
    </row>
    <row r="566" spans="2:2" ht="15.75" customHeight="1" x14ac:dyDescent="0.3">
      <c r="B566" s="2"/>
    </row>
    <row r="567" spans="2:2" ht="15.75" customHeight="1" x14ac:dyDescent="0.3">
      <c r="B567" s="2"/>
    </row>
    <row r="568" spans="2:2" ht="15.75" customHeight="1" x14ac:dyDescent="0.3">
      <c r="B568" s="2"/>
    </row>
    <row r="569" spans="2:2" ht="15.75" customHeight="1" x14ac:dyDescent="0.3">
      <c r="B569" s="2"/>
    </row>
    <row r="570" spans="2:2" ht="15.75" customHeight="1" x14ac:dyDescent="0.3">
      <c r="B570" s="2"/>
    </row>
    <row r="571" spans="2:2" ht="15.75" customHeight="1" x14ac:dyDescent="0.3">
      <c r="B571" s="2"/>
    </row>
    <row r="572" spans="2:2" ht="15.75" customHeight="1" x14ac:dyDescent="0.3">
      <c r="B572" s="2"/>
    </row>
    <row r="573" spans="2:2" ht="15.75" customHeight="1" x14ac:dyDescent="0.3">
      <c r="B573" s="2"/>
    </row>
    <row r="574" spans="2:2" ht="15.75" customHeight="1" x14ac:dyDescent="0.3">
      <c r="B574" s="2"/>
    </row>
    <row r="575" spans="2:2" ht="15.75" customHeight="1" x14ac:dyDescent="0.3">
      <c r="B575" s="2"/>
    </row>
    <row r="576" spans="2:2" ht="15.75" customHeight="1" x14ac:dyDescent="0.3">
      <c r="B576" s="2"/>
    </row>
    <row r="577" spans="2:2" ht="15.75" customHeight="1" x14ac:dyDescent="0.3">
      <c r="B577" s="2"/>
    </row>
    <row r="578" spans="2:2" ht="15.75" customHeight="1" x14ac:dyDescent="0.3">
      <c r="B578" s="2"/>
    </row>
    <row r="579" spans="2:2" ht="15.75" customHeight="1" x14ac:dyDescent="0.3">
      <c r="B579" s="2"/>
    </row>
    <row r="580" spans="2:2" ht="15.75" customHeight="1" x14ac:dyDescent="0.3">
      <c r="B580" s="2"/>
    </row>
    <row r="581" spans="2:2" ht="15.75" customHeight="1" x14ac:dyDescent="0.3">
      <c r="B581" s="2"/>
    </row>
    <row r="582" spans="2:2" ht="15.75" customHeight="1" x14ac:dyDescent="0.3">
      <c r="B582" s="2"/>
    </row>
    <row r="583" spans="2:2" ht="15.75" customHeight="1" x14ac:dyDescent="0.3">
      <c r="B583" s="2"/>
    </row>
    <row r="584" spans="2:2" ht="15.75" customHeight="1" x14ac:dyDescent="0.3">
      <c r="B584" s="2"/>
    </row>
    <row r="585" spans="2:2" ht="15.75" customHeight="1" x14ac:dyDescent="0.3">
      <c r="B585" s="2"/>
    </row>
    <row r="586" spans="2:2" ht="15.75" customHeight="1" x14ac:dyDescent="0.3">
      <c r="B586" s="2"/>
    </row>
    <row r="587" spans="2:2" ht="15.75" customHeight="1" x14ac:dyDescent="0.3">
      <c r="B587" s="2"/>
    </row>
    <row r="588" spans="2:2" ht="15.75" customHeight="1" x14ac:dyDescent="0.3">
      <c r="B588" s="2"/>
    </row>
    <row r="589" spans="2:2" ht="15.75" customHeight="1" x14ac:dyDescent="0.3">
      <c r="B589" s="2"/>
    </row>
    <row r="590" spans="2:2" ht="15.75" customHeight="1" x14ac:dyDescent="0.3">
      <c r="B590" s="2"/>
    </row>
    <row r="591" spans="2:2" ht="15.75" customHeight="1" x14ac:dyDescent="0.3">
      <c r="B591" s="2"/>
    </row>
    <row r="592" spans="2:2" ht="15.75" customHeight="1" x14ac:dyDescent="0.3">
      <c r="B592" s="2"/>
    </row>
    <row r="593" spans="2:2" ht="15.75" customHeight="1" x14ac:dyDescent="0.3">
      <c r="B593" s="2"/>
    </row>
    <row r="594" spans="2:2" ht="15.75" customHeight="1" x14ac:dyDescent="0.3">
      <c r="B594" s="2"/>
    </row>
    <row r="595" spans="2:2" ht="15.75" customHeight="1" x14ac:dyDescent="0.3">
      <c r="B595" s="2"/>
    </row>
    <row r="596" spans="2:2" ht="15.75" customHeight="1" x14ac:dyDescent="0.3">
      <c r="B596" s="2"/>
    </row>
    <row r="597" spans="2:2" ht="15.75" customHeight="1" x14ac:dyDescent="0.3">
      <c r="B597" s="2"/>
    </row>
    <row r="598" spans="2:2" ht="15.75" customHeight="1" x14ac:dyDescent="0.3">
      <c r="B598" s="2"/>
    </row>
    <row r="599" spans="2:2" ht="15.75" customHeight="1" x14ac:dyDescent="0.3">
      <c r="B599" s="2"/>
    </row>
    <row r="600" spans="2:2" ht="15.75" customHeight="1" x14ac:dyDescent="0.3">
      <c r="B600" s="2"/>
    </row>
    <row r="601" spans="2:2" ht="15.75" customHeight="1" x14ac:dyDescent="0.3">
      <c r="B601" s="2"/>
    </row>
    <row r="602" spans="2:2" ht="15.75" customHeight="1" x14ac:dyDescent="0.3">
      <c r="B602" s="2"/>
    </row>
    <row r="603" spans="2:2" ht="15.75" customHeight="1" x14ac:dyDescent="0.3">
      <c r="B603" s="2"/>
    </row>
    <row r="604" spans="2:2" ht="15.75" customHeight="1" x14ac:dyDescent="0.3">
      <c r="B604" s="2"/>
    </row>
    <row r="605" spans="2:2" ht="15.75" customHeight="1" x14ac:dyDescent="0.3">
      <c r="B605" s="2"/>
    </row>
    <row r="606" spans="2:2" ht="15.75" customHeight="1" x14ac:dyDescent="0.3">
      <c r="B606" s="2"/>
    </row>
    <row r="607" spans="2:2" ht="15.75" customHeight="1" x14ac:dyDescent="0.3">
      <c r="B607" s="2"/>
    </row>
    <row r="608" spans="2:2" ht="15.75" customHeight="1" x14ac:dyDescent="0.3">
      <c r="B608" s="2"/>
    </row>
    <row r="609" spans="2:2" ht="15.75" customHeight="1" x14ac:dyDescent="0.3">
      <c r="B609" s="2"/>
    </row>
    <row r="610" spans="2:2" ht="15.75" customHeight="1" x14ac:dyDescent="0.3">
      <c r="B610" s="2"/>
    </row>
    <row r="611" spans="2:2" ht="15.75" customHeight="1" x14ac:dyDescent="0.3">
      <c r="B611" s="2"/>
    </row>
    <row r="612" spans="2:2" ht="15.75" customHeight="1" x14ac:dyDescent="0.3">
      <c r="B612" s="2"/>
    </row>
    <row r="613" spans="2:2" ht="15.75" customHeight="1" x14ac:dyDescent="0.3">
      <c r="B613" s="2"/>
    </row>
    <row r="614" spans="2:2" ht="15.75" customHeight="1" x14ac:dyDescent="0.3">
      <c r="B614" s="2"/>
    </row>
    <row r="615" spans="2:2" ht="15.75" customHeight="1" x14ac:dyDescent="0.3">
      <c r="B615" s="2"/>
    </row>
    <row r="616" spans="2:2" ht="15.75" customHeight="1" x14ac:dyDescent="0.3">
      <c r="B616" s="2"/>
    </row>
    <row r="617" spans="2:2" ht="15.75" customHeight="1" x14ac:dyDescent="0.3">
      <c r="B617" s="2"/>
    </row>
    <row r="618" spans="2:2" ht="15.75" customHeight="1" x14ac:dyDescent="0.3">
      <c r="B618" s="2"/>
    </row>
    <row r="619" spans="2:2" ht="15.75" customHeight="1" x14ac:dyDescent="0.3">
      <c r="B619" s="2"/>
    </row>
    <row r="620" spans="2:2" ht="15.75" customHeight="1" x14ac:dyDescent="0.3">
      <c r="B620" s="2"/>
    </row>
    <row r="621" spans="2:2" ht="15.75" customHeight="1" x14ac:dyDescent="0.3">
      <c r="B621" s="2"/>
    </row>
    <row r="622" spans="2:2" ht="15.75" customHeight="1" x14ac:dyDescent="0.3">
      <c r="B622" s="2"/>
    </row>
    <row r="623" spans="2:2" ht="15.75" customHeight="1" x14ac:dyDescent="0.3">
      <c r="B623" s="2"/>
    </row>
    <row r="624" spans="2:2" ht="15.75" customHeight="1" x14ac:dyDescent="0.3">
      <c r="B624" s="2"/>
    </row>
    <row r="625" spans="2:2" ht="15.75" customHeight="1" x14ac:dyDescent="0.3">
      <c r="B625" s="2"/>
    </row>
    <row r="626" spans="2:2" ht="15.75" customHeight="1" x14ac:dyDescent="0.3">
      <c r="B626" s="2"/>
    </row>
    <row r="627" spans="2:2" ht="15.75" customHeight="1" x14ac:dyDescent="0.3">
      <c r="B627" s="2"/>
    </row>
    <row r="628" spans="2:2" ht="15.75" customHeight="1" x14ac:dyDescent="0.3">
      <c r="B628" s="2"/>
    </row>
    <row r="629" spans="2:2" ht="15.75" customHeight="1" x14ac:dyDescent="0.3">
      <c r="B629" s="2"/>
    </row>
    <row r="630" spans="2:2" ht="15.75" customHeight="1" x14ac:dyDescent="0.3">
      <c r="B630" s="2"/>
    </row>
    <row r="631" spans="2:2" ht="15.75" customHeight="1" x14ac:dyDescent="0.3">
      <c r="B631" s="2"/>
    </row>
    <row r="632" spans="2:2" ht="15.75" customHeight="1" x14ac:dyDescent="0.3">
      <c r="B632" s="2"/>
    </row>
    <row r="633" spans="2:2" ht="15.75" customHeight="1" x14ac:dyDescent="0.3">
      <c r="B633" s="2"/>
    </row>
    <row r="634" spans="2:2" ht="15.75" customHeight="1" x14ac:dyDescent="0.3">
      <c r="B634" s="2"/>
    </row>
    <row r="635" spans="2:2" ht="15.75" customHeight="1" x14ac:dyDescent="0.3">
      <c r="B635" s="2"/>
    </row>
    <row r="636" spans="2:2" ht="15.75" customHeight="1" x14ac:dyDescent="0.3">
      <c r="B636" s="2"/>
    </row>
    <row r="637" spans="2:2" ht="15.75" customHeight="1" x14ac:dyDescent="0.3">
      <c r="B637" s="2"/>
    </row>
    <row r="638" spans="2:2" ht="15.75" customHeight="1" x14ac:dyDescent="0.3">
      <c r="B638" s="2"/>
    </row>
    <row r="639" spans="2:2" ht="15.75" customHeight="1" x14ac:dyDescent="0.3">
      <c r="B639" s="2"/>
    </row>
    <row r="640" spans="2:2" ht="15.75" customHeight="1" x14ac:dyDescent="0.3">
      <c r="B640" s="2"/>
    </row>
    <row r="641" spans="2:2" ht="15.75" customHeight="1" x14ac:dyDescent="0.3">
      <c r="B641" s="2"/>
    </row>
    <row r="642" spans="2:2" ht="15.75" customHeight="1" x14ac:dyDescent="0.3">
      <c r="B642" s="2"/>
    </row>
    <row r="643" spans="2:2" ht="15.75" customHeight="1" x14ac:dyDescent="0.3">
      <c r="B643" s="2"/>
    </row>
    <row r="644" spans="2:2" ht="15.75" customHeight="1" x14ac:dyDescent="0.3">
      <c r="B644" s="2"/>
    </row>
    <row r="645" spans="2:2" ht="15.75" customHeight="1" x14ac:dyDescent="0.3">
      <c r="B645" s="2"/>
    </row>
    <row r="646" spans="2:2" ht="15.75" customHeight="1" x14ac:dyDescent="0.3">
      <c r="B646" s="2"/>
    </row>
    <row r="647" spans="2:2" ht="15.75" customHeight="1" x14ac:dyDescent="0.3">
      <c r="B647" s="2"/>
    </row>
    <row r="648" spans="2:2" ht="15.75" customHeight="1" x14ac:dyDescent="0.3">
      <c r="B648" s="2"/>
    </row>
    <row r="649" spans="2:2" ht="15.75" customHeight="1" x14ac:dyDescent="0.3">
      <c r="B649" s="2"/>
    </row>
    <row r="650" spans="2:2" ht="15.75" customHeight="1" x14ac:dyDescent="0.3">
      <c r="B650" s="2"/>
    </row>
    <row r="651" spans="2:2" ht="15.75" customHeight="1" x14ac:dyDescent="0.3">
      <c r="B651" s="2"/>
    </row>
    <row r="652" spans="2:2" ht="15.75" customHeight="1" x14ac:dyDescent="0.3">
      <c r="B652" s="2"/>
    </row>
    <row r="653" spans="2:2" ht="15.75" customHeight="1" x14ac:dyDescent="0.3">
      <c r="B653" s="2"/>
    </row>
    <row r="654" spans="2:2" ht="15.75" customHeight="1" x14ac:dyDescent="0.3">
      <c r="B654" s="2"/>
    </row>
    <row r="655" spans="2:2" ht="15.75" customHeight="1" x14ac:dyDescent="0.3">
      <c r="B655" s="2"/>
    </row>
    <row r="656" spans="2:2" ht="15.75" customHeight="1" x14ac:dyDescent="0.3">
      <c r="B656" s="2"/>
    </row>
    <row r="657" spans="2:2" ht="15.75" customHeight="1" x14ac:dyDescent="0.3">
      <c r="B657" s="2"/>
    </row>
    <row r="658" spans="2:2" ht="15.75" customHeight="1" x14ac:dyDescent="0.3">
      <c r="B658" s="2"/>
    </row>
    <row r="659" spans="2:2" ht="15.75" customHeight="1" x14ac:dyDescent="0.3">
      <c r="B659" s="2"/>
    </row>
    <row r="660" spans="2:2" ht="15.75" customHeight="1" x14ac:dyDescent="0.3">
      <c r="B660" s="2"/>
    </row>
    <row r="661" spans="2:2" ht="15.75" customHeight="1" x14ac:dyDescent="0.3">
      <c r="B661" s="2"/>
    </row>
    <row r="662" spans="2:2" ht="15.75" customHeight="1" x14ac:dyDescent="0.3">
      <c r="B662" s="2"/>
    </row>
    <row r="663" spans="2:2" ht="15.75" customHeight="1" x14ac:dyDescent="0.3">
      <c r="B663" s="2"/>
    </row>
    <row r="664" spans="2:2" ht="15.75" customHeight="1" x14ac:dyDescent="0.3">
      <c r="B664" s="2"/>
    </row>
    <row r="665" spans="2:2" ht="15.75" customHeight="1" x14ac:dyDescent="0.3">
      <c r="B665" s="2"/>
    </row>
    <row r="666" spans="2:2" ht="15.75" customHeight="1" x14ac:dyDescent="0.3">
      <c r="B666" s="2"/>
    </row>
    <row r="667" spans="2:2" ht="15.75" customHeight="1" x14ac:dyDescent="0.3">
      <c r="B667" s="2"/>
    </row>
    <row r="668" spans="2:2" ht="15.75" customHeight="1" x14ac:dyDescent="0.3">
      <c r="B668" s="2"/>
    </row>
    <row r="669" spans="2:2" ht="15.75" customHeight="1" x14ac:dyDescent="0.3">
      <c r="B669" s="2"/>
    </row>
    <row r="670" spans="2:2" ht="15.75" customHeight="1" x14ac:dyDescent="0.3">
      <c r="B670" s="2"/>
    </row>
    <row r="671" spans="2:2" ht="15.75" customHeight="1" x14ac:dyDescent="0.3">
      <c r="B671" s="2"/>
    </row>
    <row r="672" spans="2:2" ht="15.75" customHeight="1" x14ac:dyDescent="0.3">
      <c r="B672" s="2"/>
    </row>
    <row r="673" spans="2:2" ht="15.75" customHeight="1" x14ac:dyDescent="0.3">
      <c r="B673" s="2"/>
    </row>
    <row r="674" spans="2:2" ht="15.75" customHeight="1" x14ac:dyDescent="0.3">
      <c r="B674" s="2"/>
    </row>
    <row r="675" spans="2:2" ht="15.75" customHeight="1" x14ac:dyDescent="0.3">
      <c r="B675" s="2"/>
    </row>
    <row r="676" spans="2:2" ht="15.75" customHeight="1" x14ac:dyDescent="0.3">
      <c r="B676" s="2"/>
    </row>
    <row r="677" spans="2:2" ht="15.75" customHeight="1" x14ac:dyDescent="0.3">
      <c r="B677" s="2"/>
    </row>
    <row r="678" spans="2:2" ht="15.75" customHeight="1" x14ac:dyDescent="0.3">
      <c r="B678" s="2"/>
    </row>
    <row r="679" spans="2:2" ht="15.75" customHeight="1" x14ac:dyDescent="0.3">
      <c r="B679" s="2"/>
    </row>
    <row r="680" spans="2:2" ht="15.75" customHeight="1" x14ac:dyDescent="0.3">
      <c r="B680" s="2"/>
    </row>
    <row r="681" spans="2:2" ht="15.75" customHeight="1" x14ac:dyDescent="0.3">
      <c r="B681" s="2"/>
    </row>
    <row r="682" spans="2:2" ht="15.75" customHeight="1" x14ac:dyDescent="0.3">
      <c r="B682" s="2"/>
    </row>
    <row r="683" spans="2:2" ht="15.75" customHeight="1" x14ac:dyDescent="0.3">
      <c r="B683" s="2"/>
    </row>
    <row r="684" spans="2:2" ht="15.75" customHeight="1" x14ac:dyDescent="0.3">
      <c r="B684" s="2"/>
    </row>
    <row r="685" spans="2:2" ht="15.75" customHeight="1" x14ac:dyDescent="0.3">
      <c r="B685" s="2"/>
    </row>
    <row r="686" spans="2:2" ht="15.75" customHeight="1" x14ac:dyDescent="0.3">
      <c r="B686" s="2"/>
    </row>
    <row r="687" spans="2:2" ht="15.75" customHeight="1" x14ac:dyDescent="0.3">
      <c r="B687" s="2"/>
    </row>
    <row r="688" spans="2:2" ht="15.75" customHeight="1" x14ac:dyDescent="0.3">
      <c r="B688" s="2"/>
    </row>
    <row r="689" spans="2:2" ht="15.75" customHeight="1" x14ac:dyDescent="0.3">
      <c r="B689" s="2"/>
    </row>
    <row r="690" spans="2:2" ht="15.75" customHeight="1" x14ac:dyDescent="0.3">
      <c r="B690" s="2"/>
    </row>
    <row r="691" spans="2:2" ht="15.75" customHeight="1" x14ac:dyDescent="0.3">
      <c r="B691" s="2"/>
    </row>
    <row r="692" spans="2:2" ht="15.75" customHeight="1" x14ac:dyDescent="0.3">
      <c r="B692" s="2"/>
    </row>
    <row r="693" spans="2:2" ht="15.75" customHeight="1" x14ac:dyDescent="0.3">
      <c r="B693" s="2"/>
    </row>
    <row r="694" spans="2:2" ht="15.75" customHeight="1" x14ac:dyDescent="0.3">
      <c r="B694" s="2"/>
    </row>
    <row r="695" spans="2:2" ht="15.75" customHeight="1" x14ac:dyDescent="0.3">
      <c r="B695" s="2"/>
    </row>
    <row r="696" spans="2:2" ht="15.75" customHeight="1" x14ac:dyDescent="0.3">
      <c r="B696" s="2"/>
    </row>
    <row r="697" spans="2:2" ht="15.75" customHeight="1" x14ac:dyDescent="0.3">
      <c r="B697" s="2"/>
    </row>
    <row r="698" spans="2:2" ht="15.75" customHeight="1" x14ac:dyDescent="0.3">
      <c r="B698" s="2"/>
    </row>
    <row r="699" spans="2:2" ht="15.75" customHeight="1" x14ac:dyDescent="0.3">
      <c r="B699" s="2"/>
    </row>
    <row r="700" spans="2:2" ht="15.75" customHeight="1" x14ac:dyDescent="0.3">
      <c r="B700" s="2"/>
    </row>
    <row r="701" spans="2:2" ht="15.75" customHeight="1" x14ac:dyDescent="0.3">
      <c r="B701" s="2"/>
    </row>
    <row r="702" spans="2:2" ht="15.75" customHeight="1" x14ac:dyDescent="0.3">
      <c r="B702" s="2"/>
    </row>
    <row r="703" spans="2:2" ht="15.75" customHeight="1" x14ac:dyDescent="0.3">
      <c r="B703" s="2"/>
    </row>
    <row r="704" spans="2:2" ht="15.75" customHeight="1" x14ac:dyDescent="0.3">
      <c r="B704" s="2"/>
    </row>
    <row r="705" spans="2:2" ht="15.75" customHeight="1" x14ac:dyDescent="0.3">
      <c r="B705" s="2"/>
    </row>
    <row r="706" spans="2:2" ht="15.75" customHeight="1" x14ac:dyDescent="0.3">
      <c r="B706" s="2"/>
    </row>
    <row r="707" spans="2:2" ht="15.75" customHeight="1" x14ac:dyDescent="0.3">
      <c r="B707" s="2"/>
    </row>
    <row r="708" spans="2:2" ht="15.75" customHeight="1" x14ac:dyDescent="0.3">
      <c r="B708" s="2"/>
    </row>
    <row r="709" spans="2:2" ht="15.75" customHeight="1" x14ac:dyDescent="0.3">
      <c r="B709" s="2"/>
    </row>
    <row r="710" spans="2:2" ht="15.75" customHeight="1" x14ac:dyDescent="0.3">
      <c r="B710" s="2"/>
    </row>
    <row r="711" spans="2:2" ht="15.75" customHeight="1" x14ac:dyDescent="0.3">
      <c r="B711" s="2"/>
    </row>
    <row r="712" spans="2:2" ht="15.75" customHeight="1" x14ac:dyDescent="0.3">
      <c r="B712" s="2"/>
    </row>
    <row r="713" spans="2:2" ht="15.75" customHeight="1" x14ac:dyDescent="0.3">
      <c r="B713" s="2"/>
    </row>
    <row r="714" spans="2:2" ht="15.75" customHeight="1" x14ac:dyDescent="0.3">
      <c r="B714" s="2"/>
    </row>
    <row r="715" spans="2:2" ht="15.75" customHeight="1" x14ac:dyDescent="0.3">
      <c r="B715" s="2"/>
    </row>
    <row r="716" spans="2:2" ht="15.75" customHeight="1" x14ac:dyDescent="0.3">
      <c r="B716" s="2"/>
    </row>
    <row r="717" spans="2:2" ht="15.75" customHeight="1" x14ac:dyDescent="0.3">
      <c r="B717" s="2"/>
    </row>
    <row r="718" spans="2:2" ht="15.75" customHeight="1" x14ac:dyDescent="0.3">
      <c r="B718" s="2"/>
    </row>
    <row r="719" spans="2:2" ht="15.75" customHeight="1" x14ac:dyDescent="0.3">
      <c r="B719" s="2"/>
    </row>
    <row r="720" spans="2:2" ht="15.75" customHeight="1" x14ac:dyDescent="0.3">
      <c r="B720" s="2"/>
    </row>
    <row r="721" spans="2:2" ht="15.75" customHeight="1" x14ac:dyDescent="0.3">
      <c r="B721" s="2"/>
    </row>
    <row r="722" spans="2:2" ht="15.75" customHeight="1" x14ac:dyDescent="0.3">
      <c r="B722" s="2"/>
    </row>
    <row r="723" spans="2:2" ht="15.75" customHeight="1" x14ac:dyDescent="0.3">
      <c r="B723" s="2"/>
    </row>
    <row r="724" spans="2:2" ht="15.75" customHeight="1" x14ac:dyDescent="0.3">
      <c r="B724" s="2"/>
    </row>
    <row r="725" spans="2:2" ht="15.75" customHeight="1" x14ac:dyDescent="0.3">
      <c r="B725" s="2"/>
    </row>
    <row r="726" spans="2:2" ht="15.75" customHeight="1" x14ac:dyDescent="0.3">
      <c r="B726" s="2"/>
    </row>
    <row r="727" spans="2:2" ht="15.75" customHeight="1" x14ac:dyDescent="0.3">
      <c r="B727" s="2"/>
    </row>
    <row r="728" spans="2:2" ht="15.75" customHeight="1" x14ac:dyDescent="0.3">
      <c r="B728" s="2"/>
    </row>
    <row r="729" spans="2:2" ht="15.75" customHeight="1" x14ac:dyDescent="0.3">
      <c r="B729" s="2"/>
    </row>
    <row r="730" spans="2:2" ht="15.75" customHeight="1" x14ac:dyDescent="0.3">
      <c r="B730" s="2"/>
    </row>
    <row r="731" spans="2:2" ht="15.75" customHeight="1" x14ac:dyDescent="0.3">
      <c r="B731" s="2"/>
    </row>
    <row r="732" spans="2:2" ht="15.75" customHeight="1" x14ac:dyDescent="0.3">
      <c r="B732" s="2"/>
    </row>
    <row r="733" spans="2:2" ht="15.75" customHeight="1" x14ac:dyDescent="0.3">
      <c r="B733" s="2"/>
    </row>
    <row r="734" spans="2:2" ht="15.75" customHeight="1" x14ac:dyDescent="0.3">
      <c r="B734" s="2"/>
    </row>
    <row r="735" spans="2:2" ht="15.75" customHeight="1" x14ac:dyDescent="0.3">
      <c r="B735" s="2"/>
    </row>
    <row r="736" spans="2:2" ht="15.75" customHeight="1" x14ac:dyDescent="0.3">
      <c r="B736" s="2"/>
    </row>
    <row r="737" spans="2:2" ht="15.75" customHeight="1" x14ac:dyDescent="0.3">
      <c r="B737" s="2"/>
    </row>
    <row r="738" spans="2:2" ht="15.75" customHeight="1" x14ac:dyDescent="0.3">
      <c r="B738" s="2"/>
    </row>
    <row r="739" spans="2:2" ht="15.75" customHeight="1" x14ac:dyDescent="0.3">
      <c r="B739" s="2"/>
    </row>
    <row r="740" spans="2:2" ht="15.75" customHeight="1" x14ac:dyDescent="0.3">
      <c r="B740" s="2"/>
    </row>
    <row r="741" spans="2:2" ht="15.75" customHeight="1" x14ac:dyDescent="0.3">
      <c r="B741" s="2"/>
    </row>
    <row r="742" spans="2:2" ht="15.75" customHeight="1" x14ac:dyDescent="0.3">
      <c r="B742" s="2"/>
    </row>
    <row r="743" spans="2:2" ht="15.75" customHeight="1" x14ac:dyDescent="0.3">
      <c r="B743" s="2"/>
    </row>
    <row r="744" spans="2:2" ht="15.75" customHeight="1" x14ac:dyDescent="0.3">
      <c r="B744" s="2"/>
    </row>
    <row r="745" spans="2:2" ht="15.75" customHeight="1" x14ac:dyDescent="0.3">
      <c r="B745" s="2"/>
    </row>
    <row r="746" spans="2:2" ht="15.75" customHeight="1" x14ac:dyDescent="0.3">
      <c r="B746" s="2"/>
    </row>
    <row r="747" spans="2:2" ht="15.75" customHeight="1" x14ac:dyDescent="0.3">
      <c r="B747" s="2"/>
    </row>
    <row r="748" spans="2:2" ht="15.75" customHeight="1" x14ac:dyDescent="0.3">
      <c r="B748" s="2"/>
    </row>
    <row r="749" spans="2:2" ht="15.75" customHeight="1" x14ac:dyDescent="0.3">
      <c r="B749" s="2"/>
    </row>
    <row r="750" spans="2:2" ht="15.75" customHeight="1" x14ac:dyDescent="0.3">
      <c r="B750" s="2"/>
    </row>
    <row r="751" spans="2:2" ht="15.75" customHeight="1" x14ac:dyDescent="0.3">
      <c r="B751" s="2"/>
    </row>
    <row r="752" spans="2:2" ht="15.75" customHeight="1" x14ac:dyDescent="0.3">
      <c r="B752" s="2"/>
    </row>
    <row r="753" spans="2:2" ht="15.75" customHeight="1" x14ac:dyDescent="0.3">
      <c r="B753" s="2"/>
    </row>
    <row r="754" spans="2:2" ht="15.75" customHeight="1" x14ac:dyDescent="0.3">
      <c r="B754" s="2"/>
    </row>
    <row r="755" spans="2:2" ht="15.75" customHeight="1" x14ac:dyDescent="0.3">
      <c r="B755" s="2"/>
    </row>
    <row r="756" spans="2:2" ht="15.75" customHeight="1" x14ac:dyDescent="0.3">
      <c r="B756" s="2"/>
    </row>
    <row r="757" spans="2:2" ht="15.75" customHeight="1" x14ac:dyDescent="0.3">
      <c r="B757" s="2"/>
    </row>
    <row r="758" spans="2:2" ht="15.75" customHeight="1" x14ac:dyDescent="0.3">
      <c r="B758" s="2"/>
    </row>
    <row r="759" spans="2:2" ht="15.75" customHeight="1" x14ac:dyDescent="0.3">
      <c r="B759" s="2"/>
    </row>
    <row r="760" spans="2:2" ht="15.75" customHeight="1" x14ac:dyDescent="0.3">
      <c r="B760" s="2"/>
    </row>
    <row r="761" spans="2:2" ht="15.75" customHeight="1" x14ac:dyDescent="0.3">
      <c r="B761" s="2"/>
    </row>
    <row r="762" spans="2:2" ht="15.75" customHeight="1" x14ac:dyDescent="0.3">
      <c r="B762" s="2"/>
    </row>
    <row r="763" spans="2:2" ht="15.75" customHeight="1" x14ac:dyDescent="0.3">
      <c r="B763" s="2"/>
    </row>
    <row r="764" spans="2:2" ht="15.75" customHeight="1" x14ac:dyDescent="0.3">
      <c r="B764" s="2"/>
    </row>
    <row r="765" spans="2:2" ht="15.75" customHeight="1" x14ac:dyDescent="0.3">
      <c r="B765" s="2"/>
    </row>
    <row r="766" spans="2:2" ht="15.75" customHeight="1" x14ac:dyDescent="0.3">
      <c r="B766" s="2"/>
    </row>
    <row r="767" spans="2:2" ht="15.75" customHeight="1" x14ac:dyDescent="0.3">
      <c r="B767" s="2"/>
    </row>
    <row r="768" spans="2:2" ht="15.75" customHeight="1" x14ac:dyDescent="0.3">
      <c r="B768" s="2"/>
    </row>
    <row r="769" spans="2:2" ht="15.75" customHeight="1" x14ac:dyDescent="0.3">
      <c r="B769" s="2"/>
    </row>
    <row r="770" spans="2:2" ht="15.75" customHeight="1" x14ac:dyDescent="0.3">
      <c r="B770" s="2"/>
    </row>
    <row r="771" spans="2:2" ht="15.75" customHeight="1" x14ac:dyDescent="0.3">
      <c r="B771" s="2"/>
    </row>
    <row r="772" spans="2:2" ht="15.75" customHeight="1" x14ac:dyDescent="0.3">
      <c r="B772" s="2"/>
    </row>
    <row r="773" spans="2:2" ht="15.75" customHeight="1" x14ac:dyDescent="0.3">
      <c r="B773" s="2"/>
    </row>
    <row r="774" spans="2:2" ht="15.75" customHeight="1" x14ac:dyDescent="0.3">
      <c r="B774" s="2"/>
    </row>
    <row r="775" spans="2:2" ht="15.75" customHeight="1" x14ac:dyDescent="0.3">
      <c r="B775" s="2"/>
    </row>
    <row r="776" spans="2:2" ht="15.75" customHeight="1" x14ac:dyDescent="0.3">
      <c r="B776" s="2"/>
    </row>
    <row r="777" spans="2:2" ht="15.75" customHeight="1" x14ac:dyDescent="0.3">
      <c r="B777" s="2"/>
    </row>
    <row r="778" spans="2:2" ht="15.75" customHeight="1" x14ac:dyDescent="0.3">
      <c r="B778" s="2"/>
    </row>
    <row r="779" spans="2:2" ht="15.75" customHeight="1" x14ac:dyDescent="0.3">
      <c r="B779" s="2"/>
    </row>
    <row r="780" spans="2:2" ht="15.75" customHeight="1" x14ac:dyDescent="0.3">
      <c r="B780" s="2"/>
    </row>
    <row r="781" spans="2:2" ht="15.75" customHeight="1" x14ac:dyDescent="0.3">
      <c r="B781" s="2"/>
    </row>
    <row r="782" spans="2:2" ht="15.75" customHeight="1" x14ac:dyDescent="0.3">
      <c r="B782" s="2"/>
    </row>
    <row r="783" spans="2:2" ht="15.75" customHeight="1" x14ac:dyDescent="0.3">
      <c r="B783" s="2"/>
    </row>
    <row r="784" spans="2:2" ht="15.75" customHeight="1" x14ac:dyDescent="0.3">
      <c r="B784" s="2"/>
    </row>
    <row r="785" spans="2:2" ht="15.75" customHeight="1" x14ac:dyDescent="0.3">
      <c r="B785" s="2"/>
    </row>
    <row r="786" spans="2:2" ht="15.75" customHeight="1" x14ac:dyDescent="0.3">
      <c r="B786" s="2"/>
    </row>
    <row r="787" spans="2:2" ht="15.75" customHeight="1" x14ac:dyDescent="0.3">
      <c r="B787" s="2"/>
    </row>
    <row r="788" spans="2:2" ht="15.75" customHeight="1" x14ac:dyDescent="0.3">
      <c r="B788" s="2"/>
    </row>
    <row r="789" spans="2:2" ht="15.75" customHeight="1" x14ac:dyDescent="0.3">
      <c r="B789" s="2"/>
    </row>
    <row r="790" spans="2:2" ht="15.75" customHeight="1" x14ac:dyDescent="0.3">
      <c r="B790" s="2"/>
    </row>
    <row r="791" spans="2:2" ht="15.75" customHeight="1" x14ac:dyDescent="0.3">
      <c r="B791" s="2"/>
    </row>
    <row r="792" spans="2:2" ht="15.75" customHeight="1" x14ac:dyDescent="0.3">
      <c r="B792" s="2"/>
    </row>
    <row r="793" spans="2:2" ht="15.75" customHeight="1" x14ac:dyDescent="0.3">
      <c r="B793" s="2"/>
    </row>
    <row r="794" spans="2:2" ht="15.75" customHeight="1" x14ac:dyDescent="0.3">
      <c r="B794" s="2"/>
    </row>
    <row r="795" spans="2:2" ht="15.75" customHeight="1" x14ac:dyDescent="0.3">
      <c r="B795" s="2"/>
    </row>
    <row r="796" spans="2:2" ht="15.75" customHeight="1" x14ac:dyDescent="0.3">
      <c r="B796" s="2"/>
    </row>
    <row r="797" spans="2:2" ht="15.75" customHeight="1" x14ac:dyDescent="0.3">
      <c r="B797" s="2"/>
    </row>
    <row r="798" spans="2:2" ht="15.75" customHeight="1" x14ac:dyDescent="0.3">
      <c r="B798" s="2"/>
    </row>
    <row r="799" spans="2:2" ht="15.75" customHeight="1" x14ac:dyDescent="0.3">
      <c r="B799" s="2"/>
    </row>
    <row r="800" spans="2:2" ht="15.75" customHeight="1" x14ac:dyDescent="0.3">
      <c r="B800" s="2"/>
    </row>
    <row r="801" spans="2:2" ht="15.75" customHeight="1" x14ac:dyDescent="0.3">
      <c r="B801" s="2"/>
    </row>
    <row r="802" spans="2:2" ht="15.75" customHeight="1" x14ac:dyDescent="0.3">
      <c r="B802" s="2"/>
    </row>
    <row r="803" spans="2:2" ht="15.75" customHeight="1" x14ac:dyDescent="0.3">
      <c r="B803" s="2"/>
    </row>
    <row r="804" spans="2:2" ht="15.75" customHeight="1" x14ac:dyDescent="0.3">
      <c r="B804" s="2"/>
    </row>
    <row r="805" spans="2:2" ht="15.75" customHeight="1" x14ac:dyDescent="0.3">
      <c r="B805" s="2"/>
    </row>
    <row r="806" spans="2:2" ht="15.75" customHeight="1" x14ac:dyDescent="0.3">
      <c r="B806" s="2"/>
    </row>
    <row r="807" spans="2:2" ht="15.75" customHeight="1" x14ac:dyDescent="0.3">
      <c r="B807" s="2"/>
    </row>
    <row r="808" spans="2:2" ht="15.75" customHeight="1" x14ac:dyDescent="0.3">
      <c r="B808" s="2"/>
    </row>
    <row r="809" spans="2:2" ht="15.75" customHeight="1" x14ac:dyDescent="0.3">
      <c r="B809" s="2"/>
    </row>
    <row r="810" spans="2:2" ht="15.75" customHeight="1" x14ac:dyDescent="0.3">
      <c r="B810" s="2"/>
    </row>
    <row r="811" spans="2:2" ht="15.75" customHeight="1" x14ac:dyDescent="0.3">
      <c r="B811" s="2"/>
    </row>
    <row r="812" spans="2:2" ht="15.75" customHeight="1" x14ac:dyDescent="0.3">
      <c r="B812" s="2"/>
    </row>
    <row r="813" spans="2:2" ht="15.75" customHeight="1" x14ac:dyDescent="0.3">
      <c r="B813" s="2"/>
    </row>
    <row r="814" spans="2:2" ht="15.75" customHeight="1" x14ac:dyDescent="0.3">
      <c r="B814" s="2"/>
    </row>
    <row r="815" spans="2:2" ht="15.75" customHeight="1" x14ac:dyDescent="0.3">
      <c r="B815" s="2"/>
    </row>
    <row r="816" spans="2:2" ht="15.75" customHeight="1" x14ac:dyDescent="0.3">
      <c r="B816" s="2"/>
    </row>
    <row r="817" spans="2:2" ht="15.75" customHeight="1" x14ac:dyDescent="0.3">
      <c r="B817" s="2"/>
    </row>
    <row r="818" spans="2:2" ht="15.75" customHeight="1" x14ac:dyDescent="0.3">
      <c r="B818" s="2"/>
    </row>
    <row r="819" spans="2:2" ht="15.75" customHeight="1" x14ac:dyDescent="0.3">
      <c r="B819" s="2"/>
    </row>
    <row r="820" spans="2:2" ht="15.75" customHeight="1" x14ac:dyDescent="0.3">
      <c r="B820" s="2"/>
    </row>
    <row r="821" spans="2:2" ht="15.75" customHeight="1" x14ac:dyDescent="0.3">
      <c r="B821" s="2"/>
    </row>
    <row r="822" spans="2:2" ht="15.75" customHeight="1" x14ac:dyDescent="0.3">
      <c r="B822" s="2"/>
    </row>
    <row r="823" spans="2:2" ht="15.75" customHeight="1" x14ac:dyDescent="0.3">
      <c r="B823" s="2"/>
    </row>
    <row r="824" spans="2:2" ht="15.75" customHeight="1" x14ac:dyDescent="0.3">
      <c r="B824" s="2"/>
    </row>
    <row r="825" spans="2:2" ht="15.75" customHeight="1" x14ac:dyDescent="0.3">
      <c r="B825" s="2"/>
    </row>
    <row r="826" spans="2:2" ht="15.75" customHeight="1" x14ac:dyDescent="0.3">
      <c r="B826" s="2"/>
    </row>
    <row r="827" spans="2:2" ht="15.75" customHeight="1" x14ac:dyDescent="0.3">
      <c r="B827" s="2"/>
    </row>
    <row r="828" spans="2:2" ht="15.75" customHeight="1" x14ac:dyDescent="0.3">
      <c r="B828" s="2"/>
    </row>
    <row r="829" spans="2:2" ht="15.75" customHeight="1" x14ac:dyDescent="0.3">
      <c r="B829" s="2"/>
    </row>
    <row r="830" spans="2:2" ht="15.75" customHeight="1" x14ac:dyDescent="0.3">
      <c r="B830" s="2"/>
    </row>
    <row r="831" spans="2:2" ht="15.75" customHeight="1" x14ac:dyDescent="0.3">
      <c r="B831" s="2"/>
    </row>
    <row r="832" spans="2:2" ht="15.75" customHeight="1" x14ac:dyDescent="0.3">
      <c r="B832" s="2"/>
    </row>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sheetData>
  <sheetProtection algorithmName="SHA-512" hashValue="/fAReHLEGoN0yNU5dvmp42F0oJj6Vr68Q4G+vKE2vXKEajsnYbiJVnYmQK1Y+pNC/O5rLWw70jTamMjLoqZeVg==" saltValue="tvPfJ8xVRzN9Vz6B1qsOEg==" spinCount="100000" sheet="1" formatCells="0" formatColumns="0" formatRows="0" insertColumns="0" insertRows="0" insertHyperlinks="0" deleteColumns="0" deleteRows="0" sort="0" autoFilter="0" pivotTables="0"/>
  <mergeCells count="5">
    <mergeCell ref="G3:H3"/>
    <mergeCell ref="I3:N3"/>
    <mergeCell ref="A1:XFD1"/>
    <mergeCell ref="C2:V2"/>
    <mergeCell ref="A4:B4"/>
  </mergeCells>
  <hyperlinks>
    <hyperlink ref="P5" r:id="rId1" xr:uid="{00000000-0004-0000-0000-000000000000}"/>
    <hyperlink ref="R5" r:id="rId2" xr:uid="{00000000-0004-0000-0000-000002000000}"/>
    <hyperlink ref="P6" r:id="rId3" location="18.15.200" xr:uid="{00000000-0004-0000-0000-000003000000}"/>
    <hyperlink ref="Q6" r:id="rId4" location="7.27.510" xr:uid="{00000000-0004-0000-0000-000004000000}"/>
    <hyperlink ref="P7" r:id="rId5" xr:uid="{00000000-0004-0000-0000-000005000000}"/>
    <hyperlink ref="Q7" r:id="rId6" xr:uid="{00000000-0004-0000-0000-000006000000}"/>
    <hyperlink ref="Q8" r:id="rId7" xr:uid="{00000000-0004-0000-0000-000008000000}"/>
    <hyperlink ref="P9" r:id="rId8" xr:uid="{00000000-0004-0000-0000-000009000000}"/>
    <hyperlink ref="Q9" r:id="rId9" xr:uid="{00000000-0004-0000-0000-00000A000000}"/>
    <hyperlink ref="P10" r:id="rId10" xr:uid="{00000000-0004-0000-0000-00000B000000}"/>
    <hyperlink ref="Q10" r:id="rId11" xr:uid="{00000000-0004-0000-0000-00000C000000}"/>
    <hyperlink ref="T12" r:id="rId12" xr:uid="{00000000-0004-0000-0000-00000D000000}"/>
    <hyperlink ref="U12" r:id="rId13" xr:uid="{00000000-0004-0000-0000-00000E000000}"/>
    <hyperlink ref="T13" r:id="rId14" xr:uid="{00000000-0004-0000-0000-00000F000000}"/>
    <hyperlink ref="T15" r:id="rId15" xr:uid="{00000000-0004-0000-0000-000011000000}"/>
    <hyperlink ref="T16" r:id="rId16" xr:uid="{00000000-0004-0000-0000-000012000000}"/>
    <hyperlink ref="T17" r:id="rId17" xr:uid="{00000000-0004-0000-0000-000013000000}"/>
    <hyperlink ref="T18" r:id="rId18" xr:uid="{00000000-0004-0000-0000-000014000000}"/>
    <hyperlink ref="P19" r:id="rId19" location="16-41-17" xr:uid="{00000000-0004-0000-0000-000015000000}"/>
    <hyperlink ref="Q19" r:id="rId20" xr:uid="{00000000-0004-0000-0000-000016000000}"/>
    <hyperlink ref="T20" r:id="rId21" xr:uid="{00000000-0004-0000-0000-000017000000}"/>
    <hyperlink ref="T21" r:id="rId22" xr:uid="{00000000-0004-0000-0000-000018000000}"/>
    <hyperlink ref="T23" r:id="rId23" xr:uid="{00000000-0004-0000-0000-000019000000}"/>
    <hyperlink ref="T25" r:id="rId24" xr:uid="{00000000-0004-0000-0000-00001B000000}"/>
    <hyperlink ref="T26" r:id="rId25" xr:uid="{00000000-0004-0000-0000-00001C000000}"/>
    <hyperlink ref="T28" r:id="rId26" xr:uid="{00000000-0004-0000-0000-00001E000000}"/>
    <hyperlink ref="T29" r:id="rId27" xr:uid="{00000000-0004-0000-0000-00001F000000}"/>
    <hyperlink ref="T30" r:id="rId28" xr:uid="{00000000-0004-0000-0000-000020000000}"/>
    <hyperlink ref="T31" r:id="rId29" xr:uid="{00000000-0004-0000-0000-000021000000}"/>
    <hyperlink ref="T34" r:id="rId30" xr:uid="{00000000-0004-0000-0000-000023000000}"/>
    <hyperlink ref="T35" r:id="rId31" xr:uid="{00000000-0004-0000-0000-000024000000}"/>
    <hyperlink ref="T36" r:id="rId32" xr:uid="{00000000-0004-0000-0000-000025000000}"/>
    <hyperlink ref="T37" r:id="rId33" xr:uid="{00000000-0004-0000-0000-000026000000}"/>
    <hyperlink ref="T38" r:id="rId34" xr:uid="{00000000-0004-0000-0000-000027000000}"/>
    <hyperlink ref="T39" r:id="rId35" xr:uid="{00000000-0004-0000-0000-000028000000}"/>
    <hyperlink ref="T40" r:id="rId36" xr:uid="{00000000-0004-0000-0000-000029000000}"/>
    <hyperlink ref="T42" r:id="rId37" xr:uid="{00000000-0004-0000-0000-00002C000000}"/>
    <hyperlink ref="T43" r:id="rId38" xr:uid="{00000000-0004-0000-0000-00002D000000}"/>
    <hyperlink ref="T44" r:id="rId39" xr:uid="{00000000-0004-0000-0000-00002E000000}"/>
    <hyperlink ref="T45" r:id="rId40" xr:uid="{00000000-0004-0000-0000-00002F000000}"/>
    <hyperlink ref="T46" r:id="rId41" xr:uid="{00000000-0004-0000-0000-000030000000}"/>
    <hyperlink ref="T47" r:id="rId42" xr:uid="{00000000-0004-0000-0000-000031000000}"/>
    <hyperlink ref="T48" r:id="rId43" xr:uid="{00000000-0004-0000-0000-000032000000}"/>
    <hyperlink ref="U48" r:id="rId44" xr:uid="{00000000-0004-0000-0000-000033000000}"/>
    <hyperlink ref="T49" r:id="rId45" xr:uid="{00000000-0004-0000-0000-000034000000}"/>
    <hyperlink ref="T51" r:id="rId46" xr:uid="{00000000-0004-0000-0000-000035000000}"/>
    <hyperlink ref="T52" r:id="rId47" xr:uid="{00000000-0004-0000-0000-000036000000}"/>
    <hyperlink ref="T53" r:id="rId48" xr:uid="{00000000-0004-0000-0000-000037000000}"/>
    <hyperlink ref="T54" r:id="rId49" xr:uid="{00000000-0004-0000-0000-000038000000}"/>
    <hyperlink ref="T55" r:id="rId50" xr:uid="{00000000-0004-0000-0000-000039000000}"/>
    <hyperlink ref="T5" r:id="rId51" xr:uid="{A5035C50-21DD-4C2D-9705-D8E9FC04E2EB}"/>
    <hyperlink ref="I5" r:id="rId52" display="The board shall adopt rules to administer the use_x000a_of the Newborn Screening Panel, including the conditions for_x000a_which screening is required. The Newborn Screening Panel shall_x000a_include, but not be limited to, those conditions listed on the_x000a_RUSP. Nothing in this act precludes the board from adding_x000a_conditions to the Newborn Screening Panel that do not appear_x000a_on the RUSP.c)(1) No later than 36 months following the approval_x000a_and addition of a new condition to the RUSP, the board shall_x000a_add the condition to the Newborn Screening Panel and implement_x000a_and administer screening." xr:uid="{11CD7BD2-2056-4822-B6AF-0E6DD45D793F}"/>
    <hyperlink ref="T6" r:id="rId53" xr:uid="{34447F0A-508B-493E-895D-F94969135521}"/>
    <hyperlink ref="I6" r:id="rId54" location="18.15.205" display="&quot;The department shall administer and provide services for testing for other heritable diseases that lead to intellectual disabilities, developmental disabilities, or both, and physical disabilities as screening programs accepted by current medical practice and as developed.&quot;" xr:uid="{CB3B28BF-7BD2-4309-A8F5-3E84E73E389C}"/>
    <hyperlink ref="V6" r:id="rId55" xr:uid="{F9D777B3-6D3F-486A-A1B0-036E4CAC3115}"/>
    <hyperlink ref="I7" r:id="rId56" xr:uid="{3015D32C-F336-4C54-84A6-4DD7517BF9CD}"/>
    <hyperlink ref="T7" r:id="rId57" xr:uid="{BF13969E-A8AC-4C49-A1CE-15929967FE5E}"/>
    <hyperlink ref="T8" r:id="rId58" xr:uid="{2909D011-C21B-4AF6-BBC7-221CE069C9DB}"/>
    <hyperlink ref="I9" r:id="rId59" display="&quot;The department shall expand statewide screening of newborns to include screening for adrenoleukodystrophy (ALD) and any other disease that is detectable in blood samples as soon as practicable, but no later than two years after the disease is adopted by the federal Recommended Uniform Screening Panel (RUSP), or enrollment of the act amending this subdivision, whichever is later.&quot;" xr:uid="{207BEF04-EB79-4B2D-BF50-2CE609FECF04}"/>
    <hyperlink ref="T10" r:id="rId60" xr:uid="{F94788B1-AC10-4DA7-9120-8283A743064B}"/>
    <hyperlink ref="V10" r:id="rId61" xr:uid="{2F3769C1-E66D-4A84-AC0C-1ABE5900D3AF}"/>
    <hyperlink ref="T11" r:id="rId62" xr:uid="{4B41902F-C966-4D8E-83B7-5D5B8B5B4F48}"/>
    <hyperlink ref="U11" r:id="rId63" xr:uid="{EDC756F4-C5BA-4345-A969-C0E10665D4AA}"/>
    <hyperlink ref="V11" r:id="rId64" xr:uid="{A802254B-AF7C-4726-84E1-C8F8BAF222F3}"/>
    <hyperlink ref="I12" r:id="rId65" xr:uid="{0728C951-6021-43B8-8E3B-B11C11E11533}"/>
    <hyperlink ref="I14" r:id="rId66" xr:uid="{599864D5-0BCD-4182-B7B7-6069B0D5EB2D}"/>
    <hyperlink ref="L14" r:id="rId67" xr:uid="{B33105B8-2501-4AC5-AD97-0DBEEA424663}"/>
    <hyperlink ref="T14" r:id="rId68" xr:uid="{972E687A-9FA9-46A5-AD8B-D0903A8A397B}"/>
    <hyperlink ref="Q15" r:id="rId69" xr:uid="{6A99A038-3459-472F-A4FA-0ACFB7EA1572}"/>
    <hyperlink ref="I15" r:id="rId70" display="The department shall be authorized to consider recommendations from the Newborn Screening and Genetics Advisory Committee established pursuant to subsection (i) of this Code section, to include disorders which are added to the federal Recommended Uniform Screening Panel and may be identified in the future to result in serious illness, severe physical or developmental disability, and death if undiagnosed and untreated." xr:uid="{92FF9198-D865-470D-9D66-1A2633F11BCF}"/>
    <hyperlink ref="U15" r:id="rId71" xr:uid="{2173CC85-14AE-438A-BB49-4167DE1F70EC}"/>
    <hyperlink ref="V15" r:id="rId72" xr:uid="{0C72885D-8A98-4F93-A980-26652545A518}"/>
    <hyperlink ref="I16" r:id="rId73" display="Any other disease that may be specificed by the Department " xr:uid="{E1B6404A-A909-4193-A881-4E546BFF33A3}"/>
    <hyperlink ref="I17" r:id="rId74" xr:uid="{11A0B885-6719-4292-B3C5-7CE7F64A6DD8}"/>
    <hyperlink ref="I18" r:id="rId75" xr:uid="{311F86AF-553A-4CEF-8165-B21134BD67BF}"/>
    <hyperlink ref="S19" r:id="rId76" location="document-298ee42a" xr:uid="{A76C4A1B-647B-4A90-BF15-048778826083}"/>
    <hyperlink ref="I20" r:id="rId77" display=". All newborns and infants born in the state of Iowa shall be screened for all congenital and" xr:uid="{6ABB18E6-1BB6-4144-8B1B-2CDD1A8A75EA}"/>
    <hyperlink ref="V20" r:id="rId78" xr:uid="{348E3532-A1B8-4DCB-8479-D78068CC543C}"/>
    <hyperlink ref="I21" r:id="rId79" display="The Secretary of Health and Environment shall adopt rules and regulations as needed to require, to the extent of available funding, newborn screening tests to screen for treatable disorders listed in the core uniform panel of newborn screening conditions recommended in the 2005 report by the American college of medical genetics entitled &quot;Newborn Screening: Toward a Uniform Screening Panel and System&quot;" xr:uid="{4ACFD901-BFAD-4DDC-A7F5-219A7ACFFB1E}"/>
    <hyperlink ref="I22" r:id="rId80" display="&quot;Tests for inborn errors of metabolism or other inherited or congenital disorders and conditions for newborn infants as part of newborn screening shall be consistent with the U.S. Department of Health and Human Services’ Recommended Uniform Screening Panel&quot;" xr:uid="{717AD078-2BC3-4DAE-ABDE-EAB0EED0A7E6}"/>
    <hyperlink ref="I23" r:id="rId81" display="(2) At least annually, the list shall be reviewed by the state health officer, in consultation with departmental genetic disease advisory subject matter experts, to determine whether additional conditions, including conditions added to the United States Department of Health and Human Services' Recommended Uniform Screening Panel (RUSP), should be recommended to the secretary of the department for inclusion therein." xr:uid="{B8DD71A8-3BB5-49C7-8FF7-D73BA1F690E9}"/>
    <hyperlink ref="U23" r:id="rId82" xr:uid="{1D1A9F5F-CD27-4878-BBF5-F057D2C2B2EF}"/>
    <hyperlink ref="T24" r:id="rId83" xr:uid="{7454FB48-00E7-4D25-873F-291A47622F3C}"/>
    <hyperlink ref="U24" r:id="rId84" xr:uid="{0025D7F1-396D-4A79-98EC-F5B114A839F3}"/>
    <hyperlink ref="V24" r:id="rId85" xr:uid="{18506626-10BA-4EEB-BB23-6A74AF30F271}"/>
    <hyperlink ref="V25" r:id="rId86" xr:uid="{3A32D3BA-515A-4610-9FD9-E1CC205E9DAB}"/>
    <hyperlink ref="I27" r:id="rId87" display="  (i) Other treatable but otherwise disabling conditions as designated by the department." xr:uid="{606093F2-A901-4A3C-B812-BC76844E300F}"/>
    <hyperlink ref="I28" r:id="rId88" display="The commissioner shall periodically revise the list of tests to be administered for determining the presence of a heritable or congenital disorder. Revisions to the list shall reflect advances in medical science, new and improved testing methods, or other factors that will improve the public health. In determining whether a test must be administered, the commissioner shall take into consideration the adequacy of analytical methods to detect the heritable or congenital disorder, the ability to treat or prevent medical conditions caused by the heritable or congenital disorder, and the severity of the medical conditions caused by the heritable or congenital disorder. The list of tests to be performed may be revised if the changes are recommended by the advisory committee established under section 144.1255, approved by the commissioner, and published in the State Register." xr:uid="{C80078DB-514E-4F60-BCD6-55607ADCB3B6}"/>
    <hyperlink ref="U28" r:id="rId89" xr:uid="{CC29AF75-2852-4AB5-80C9-2380B3153344}"/>
    <hyperlink ref="V29" r:id="rId90" xr:uid="{9A837F06-692D-494C-9E96-C496E2ED907A}"/>
    <hyperlink ref="P25" r:id="rId91" xr:uid="{7794A8B1-B34F-49D9-A1AE-2C844A027374}"/>
    <hyperlink ref="I30" r:id="rId92" xr:uid="{52A643AC-F869-4302-A29C-3653731F1D10}"/>
    <hyperlink ref="I24" r:id="rId93" display="The Department will consider changes in conditions to be screened as requested by the Joint Advisory Committee, the medical community or the public. The Department reviews the recommendations from the Advisory Committee on Heritable Disorders in Newborns and Children and the Recommended Uniform Screening Panel (RUSP), and data from medical experts and other newborn screening programs, when considering a new condition. Rulemaking to add conditions will be conducted in accordance with 5 MRS §§ 8001-11008." xr:uid="{795914EA-1527-4F29-B8A0-E2FC1ABEBC6D}"/>
    <hyperlink ref="I31" r:id="rId94" display="Department " xr:uid="{AC2C1FD9-9A5D-4933-9CDD-D0323A9DDFBD}"/>
    <hyperlink ref="I32" r:id="rId95" xr:uid="{F43694CD-6DD8-419F-A9C1-BA849BE9237B}"/>
    <hyperlink ref="I33" r:id="rId96" location="NRS442Sec008" display="The State Board of Health shall adopt regulations governing examinations and tests required for the discovery in infants of preventable or inheritable disorders" xr:uid="{5584FC23-5F4A-4E78-A269-606A57764566}"/>
    <hyperlink ref="L33" r:id="rId97" location="NRS442Sec008" xr:uid="{76B824B0-B6BB-4B2F-B5FF-6376FE5DBAEF}"/>
    <hyperlink ref="U33" r:id="rId98" xr:uid="{6F886206-EE3F-42E9-801D-A4F900C20029}"/>
    <hyperlink ref="F34" r:id="rId99" display="For low birth weight: at 2, 6, and 10 weeks of age, then monthly until the baby reaches a weight of 1500 grams, For premature: at two weeks of age or at birthing facility discharge, whichever is earlier" xr:uid="{2033C2C5-9768-45C0-80DB-51E0197681C7}"/>
    <hyperlink ref="I34" r:id="rId100" display="http://www.gencourt.state.nh.us/rsa/html/x/132/132-mrg.htm" xr:uid="{5705DCE4-8009-417B-A87A-6CFA01F1C3D8}"/>
    <hyperlink ref="V35" r:id="rId101" xr:uid="{18F5ECA4-06B5-456E-9C01-BD79ECF32F5F}"/>
    <hyperlink ref="U35" r:id="rId102" xr:uid="{CAA7D112-355B-4581-AD43-DBFB609C7C39}"/>
    <hyperlink ref="I36" r:id="rId103" location="!fragment/zoupio-_Toc141967688/BQCwhgziBcwMYgK4DsDWszIQewE4BUBTADwBdoAvbRABwEtsBaAfX2zgEYAWDgTgDYA7PwAcIgJQAaZNlKEIARUSFcAT2gByDZIiEwuBEpXqtOvQZABlPKQBC6gEoBRADJOAagEEAcgGEnkqRgAEbQpOzi4kA" xr:uid="{2BB5E47E-1CFC-41DA-AD69-5B5E83071020}"/>
    <hyperlink ref="I37" r:id="rId104" display="It shall be the duty of the administrative officer or other person in" xr:uid="{41B1F6A1-367A-4D8A-903D-E4605F2C5A88}"/>
    <hyperlink ref="I38" r:id="rId105" display="&quot;Commission shall amend the rules as necessary to ensure that each condition listed on the Recommended Uniform Screening Panel developed by the Secretary of the United States Department of Health and Human Services and the Advisory Committee on Heritable Disorders of Newborns and Children (the RUSP) is included in the Newborn Screening Program&quot;" xr:uid="{CAA2D9C4-EB7A-4A95-91D0-191373D0284B}"/>
    <hyperlink ref="U38" r:id="rId106" xr:uid="{C7BBAB12-C956-447A-A773-3B576BC3107B}"/>
    <hyperlink ref="I41" r:id="rId107" display="Board of Health " xr:uid="{BEA1551E-BFD7-4F03-8544-9C5B06A56050}"/>
    <hyperlink ref="V41" r:id="rId108" xr:uid="{FB910B10-AB97-4132-ADE4-EB13EAFB973C}"/>
    <hyperlink ref="I42" r:id="rId109" display="every infant, shall be given tests approved by the Oregon Health Authority for the detection of the disease of phenylketonuria and other metabolic diseases." xr:uid="{4EA65E31-FA5E-4F61-B078-6AB1297AE384}"/>
    <hyperlink ref="I44" r:id="rId110" display=" The rules and regulations shall include, at a minimum, newborn screening tests for all disorders and conditions for which there is a medical benefit to the early detection and treatment of the disorder or condition listed in the current version of the federal Recommended Uniform Screening Panel (RUSP) issued by the Secretary of the U.S. Department of Health and Human Services, and shall include newborn screening tests for all new disorders or conditions for which there is a medical benefit to the early detection and treatment of the disorder or condition added to the federal RUSP" xr:uid="{9411FE2B-4A0F-4B9A-9D63-964741ABC3D5}"/>
    <hyperlink ref="I46" r:id="rId111" xr:uid="{7FD3115B-AB4B-4880-8466-C8A82898E804}"/>
    <hyperlink ref="P47" r:id="rId112" xr:uid="{C6D40553-EA97-4167-BB6E-EF3897D29B25}"/>
    <hyperlink ref="I47" r:id="rId113" display="All infants born in this state must be screened for specific genetic, metabolic,_x000a_or other heritable conditions, including, but not limited to, conditions listed on the_x000a_Recommended Uniform Screening Panel (RUSP). Newborn screening for a condition_x000a_listed on the RUSP or a condition for which screening is required pursuant to subdivision_x000a_(a)(5) must begin no later than thirty-six (36) months after the condition is added to the_x000a_RUSP" xr:uid="{38EA45A5-FC02-4433-85A8-FC6AFC1510B0}"/>
    <hyperlink ref="I48" r:id="rId114" xr:uid="{5CDFA8D9-73FA-4955-BBE7-B9BACA1E314E}"/>
    <hyperlink ref="V48" r:id="rId115" location="33.017 " xr:uid="{1F2A0720-0103-4AFD-891D-8673FDBF891D}"/>
    <hyperlink ref="I49" r:id="rId116" xr:uid="{0E3741B0-2E72-45F1-9E33-3C5CCC83C0A1}"/>
    <hyperlink ref="I51" r:id="rId117" xr:uid="{08EFD070-D1D0-47D6-BDEB-0545C4EA2018}"/>
    <hyperlink ref="I52" r:id="rId118" xr:uid="{442C56CB-92ED-4C93-A17A-4FCEB2DED4E2}"/>
    <hyperlink ref="I53" r:id="rId119" xr:uid="{228675D2-59B1-434D-B541-2A5AC95A18CD}"/>
    <hyperlink ref="I54" r:id="rId120" display="The hospital or birthing center in which an infant is born, the parents or legal guardians, the physician attending a newborn child, or any person attending a newborn child not under the care of a physician shall require and ensure that each such child be tested for phenylketonuria, galactosemia, hypothyroidism, sickle cell anemia and certain other diseases specified by the Bureau for Public Health." xr:uid="{33C16D42-5D27-4185-819A-A68E35AB784B}"/>
    <hyperlink ref="I55" r:id="rId121" xr:uid="{36FAB41D-B156-4E9C-91C1-CD939F094017}"/>
    <hyperlink ref="U55" r:id="rId122" display="In determining which disorders are to be added or deleted from s. DHS 115.04, the department shall seek the advice and guidance of medical consultants, staff of the state laboratory and other persons who have expertise and experience in dealing with congenital and metabolic disorders." xr:uid="{ECB70981-5AA7-40E5-A448-A8D48B30621F}"/>
    <hyperlink ref="I56" r:id="rId123" xr:uid="{77621084-4EB9-4AF3-840B-3F211A029EAC}"/>
    <hyperlink ref="V56" r:id="rId124" xr:uid="{99DDEAF4-4C3D-4663-9B32-C810DC72F210}"/>
    <hyperlink ref="I13" r:id="rId125" xr:uid="{E0FE57EE-CC67-4943-B952-3C0586BC5A2E}"/>
    <hyperlink ref="U13" r:id="rId126" xr:uid="{E1A46BFD-173E-4186-A5CF-86B1A464B34F}"/>
    <hyperlink ref="Q17" r:id="rId127" xr:uid="{817057A1-8F85-4EAA-BDE7-AB72C46A8064}"/>
    <hyperlink ref="I19" r:id="rId128" location="16-41-17" display="Beginning July 1, 2022, a perinatal genetics and genomics advisory committee with expertise in newborn screening, and through protocols established by the state department, may recommend the addition of a disorder to, or deletion of a disorder from, the required examination under this subsection. The state department shall adopt rules under IC 4-22-2 to add disorders to, or delete disorders from, the required examination under this subsection. The state department shall include any disorder added to or deleted from the required examination on a list on the state department's Internet web site. The perinatal genetics and genomics advisory committee shall affirm the addition of, or deletion of, any disorder to the examination requirement on an annual basis." xr:uid="{F277A1CC-963B-453B-B9CA-C1298D5ABF00}"/>
    <hyperlink ref="P30" r:id="rId129" display="191.332" xr:uid="{FA36D649-EDAB-4736-885B-A40139196455}"/>
    <hyperlink ref="I45" r:id="rId130" display="Department with consult from Ad Com" xr:uid="{5CA77810-BC1F-4CAB-9C06-26477E076442}"/>
    <hyperlink ref="Q36" r:id="rId131" location="!fragment/zoupio-_Toc144224222/BQCwhgziBcwMYgK4DsDWszIQewE4BUBTADwBdoAvbRABwEtsBaAfX2zgEYAWLgJl778AlABpk2UoQgBFRIVwBPaAHJlIiITC4Es+UtXrN2kAGU8pAEJKASgFEAMrYBqAQQByAYVsjSYAEbQpOxCQkA" xr:uid="{BEC24963-B2FE-4224-BA94-F4E5A09BDA0F}"/>
    <hyperlink ref="Q11" r:id="rId132" xr:uid="{20D6D264-816F-489D-AFEA-6E1C2E48A62C}"/>
    <hyperlink ref="T9" r:id="rId133" xr:uid="{24FD4F49-2C5D-4AF8-AC14-A8C6FAD4946F}"/>
    <hyperlink ref="P56" r:id="rId134" xr:uid="{13AD9B03-79E3-43D6-900A-8AADE3AFCA94}"/>
    <hyperlink ref="T56" r:id="rId135" xr:uid="{ED3736AB-6F45-48D3-9D32-FB0AF812AB3C}"/>
    <hyperlink ref="T19" r:id="rId136" xr:uid="{65D5C7FC-187F-4AC5-BD07-3BCDFE70686A}"/>
    <hyperlink ref="P22" r:id="rId137" display="https://apps.legislature.ky.gov/law/statutes/statute.aspx?id=50206" xr:uid="{9B43456A-716A-46DD-BF0E-16FCCD985160}"/>
    <hyperlink ref="Q35" r:id="rId138" xr:uid="{E273BE6B-4837-4FA5-8CFF-9F1A8E38B536}"/>
    <hyperlink ref="I43" r:id="rId139" display="The department, with the approval of the Newborn Screening and Follow-up Technical Advisory [Committee] Board, shall establish, by transmitting notice to the Legislative Reference Bureau for periodic publication in the Pennsylvania Bulletin, changes to the lists under subsection (a)(1) and (2) of those diseases for which newborn children shall be screened and laboratory screening results reported. Diseases_x000a_and conditions mandated for screenings and follow-up services_x000a_shall, at a minimum, include:_x000a_(1) diseases listed under section 3(a);_x000a_(2) diseases added by the board under section 3(d) to the_x000a_list of diseases under section 3(a); and_x000a_(3) conditions listed in the Recommended Uniform Screening_x000a_Panel by the United States Department of Health and Human_x000a_Services." xr:uid="{D57D760C-BCD7-4724-84BD-4DB81F2A00B6}"/>
    <hyperlink ref="Q44" r:id="rId140" xr:uid="{1E49A69E-93D9-4A20-8FA0-AB5F6F63A995}"/>
    <hyperlink ref="Q43" r:id="rId141" xr:uid="{5F290622-BD11-4592-98E4-1408B854691C}"/>
    <hyperlink ref="Q41" r:id="rId142" xr:uid="{8D7420D2-8A36-4AB3-A809-E8A524AFBFDA}"/>
    <hyperlink ref="Q42" r:id="rId143" xr:uid="{B0D6F0B1-A8EF-4B7D-9B83-2EAA40D782D9}"/>
    <hyperlink ref="P13" r:id="rId144" xr:uid="{31B360A4-952C-4AEF-B57F-98B2F9EF1B38}"/>
    <hyperlink ref="Q20" r:id="rId145" xr:uid="{2B235808-790C-43A1-B825-B740836F520F}"/>
    <hyperlink ref="P23" r:id="rId146" xr:uid="{C2A09088-8CA3-45C4-8259-C7E9049CBD56}"/>
    <hyperlink ref="I25" r:id="rId147" display="In consultation with the State Advisory Council on Hereditary and Congenital Disorders, the Department shall determine the screening tests that the Department’s public health laboratory is required to perform" xr:uid="{375DF489-17DA-4AEE-8BEA-9A58F555D2D0}"/>
    <hyperlink ref="Q26" r:id="rId148" xr:uid="{6DA82FBF-73AE-4775-B73D-170745368E33}"/>
    <hyperlink ref="T27" r:id="rId149" xr:uid="{C4E62358-8DC3-4CD6-B2AD-ABD195C8C38A}"/>
    <hyperlink ref="P29" r:id="rId150" xr:uid="{1F8AB302-3DAE-4497-98D8-6FFF134623E3}"/>
    <hyperlink ref="I29" r:id="rId151" display="The State Department of Health shall establish, maintain and carry out a comprehensive newborn screening program designed to detect hypothyroidism, phenylketonuria (PKU), hemoglobinopathy, congenital adrenal hyperplasia (CAH), galactosemia, any other conditions listed on the Recommended Uniform Screening Panel (RUSP), and such other conditions as specified by the State Board of Health. The State Board of Health shall ensure that each condition listed on the RUSP is included in the comprehensive newborn screening program within three (3) years after being added to the RUSP and shall adopt any rules and regulations necessary to accomplish the program. If the department does not include a RUSP-listed condition in the comprehensive newborn screening program within three (3) years, the department shall provide a report on the status and reasons for the delay to the House and Senate Public Health Committees once a year after the three-year period." xr:uid="{87A05891-61DF-460B-89EE-005B27939BBE}"/>
    <hyperlink ref="I35" r:id="rId152" display="The Newborn Screening Program in the Department of Health shall screen all infants born in this State based on the list of disorders that is recommended by the Newborn Screening Advisory Review Committee and approved by the Commissioner of Health, with consideration of the Recommended Uniform Screening Panel of the United States Secretary of Health and Human Services. The Commissioner of Health may issue regulations to assure that newborns are screened in a manner approved by the commissioner." xr:uid="{547DAA4E-B368-4502-8F8F-183429442B5C}"/>
    <hyperlink ref="P36" r:id="rId153" location="!fragment/zoupio-_Toc141967688/BQCwhgziBcwMYgK4DsDWszIQewE4BUBTADwBdoAvbRABwEtsBaAfX2zgEYAWDgTgDYA7PwAcIgJQAaZNlKEIARUSFcAT2gByDZIiEwuBEpXqtOvQZABlPKQBC6gEoBRADJOAagEEAcgGEnkqRgAEbQpOzi4kA" xr:uid="{FE722F2D-FCF0-4D2C-BAF8-71AFD82C7E71}"/>
    <hyperlink ref="P37" r:id="rId154" xr:uid="{4B6FD113-7FCD-439B-8D1D-C6870837DEF0}"/>
    <hyperlink ref="I39" r:id="rId155" xr:uid="{D13989E6-4981-4557-ACBC-22D808300D54}"/>
    <hyperlink ref="I11" r:id="rId156" xr:uid="{7218462E-7C3F-4415-88AC-81397284F2E9}"/>
    <hyperlink ref="I10" r:id="rId157" display="https://advance.lexis.com/api/document/collection/statutes-legislation/id/61P5-WW41-DYDC-J1SW-00008-00?cite=C.R.S.%2025-4-1004&amp;context=1000516" xr:uid="{961E50ED-4F78-4987-9AA4-2C7B6A56475E}"/>
    <hyperlink ref="L25" r:id="rId158" display="If the Secretary and the Advisory Council approve the inclusion of a condition in the system for the newborn screening under subsection (e) of this section, the Department shall implement testing for the condition within 1 year after the date of the approval." xr:uid="{5BFB9734-AECA-4E1D-AB1E-A712F6960E5F}"/>
    <hyperlink ref="I26" r:id="rId159" display="he physician attending a newborn child shall cause said child to be subjected to tests for phenylketonuria, cretinism and such other specifically treatable genetic or biochemical disorders or treatable infectious diseases which may be determined by testing as specified by the commissioner. The commissioner may convene an advisory committee on newborn screening to assist him in determining which tests are necessary." xr:uid="{2A8E0F2C-29CF-4EF1-81BE-D3E164FF95F6}"/>
    <hyperlink ref="I40" r:id="rId160" display=" In the case of a disorder included within the federal recommended uniform screening panel, the council shall determine not later than six months after the date of the disorder's inclusion on the federal panel whether or not to recommend to the director that each newborn child be screened for the disorder. If the council recommends screening for the disorder, the council shall submit to the director as soon as practicable a recommendation for such screening. (c) The director" xr:uid="{4E493CA0-02D8-44B4-AAC2-4A130DE36235}"/>
    <hyperlink ref="L40" r:id="rId161" xr:uid="{97FA3DD8-D75B-4321-B036-02DE99E3FD0D}"/>
    <hyperlink ref="I8" r:id="rId162" display="(i) All newborn infants shall be tested for core medical conditions as listed in the recommended uniform screening panel recommended by the United States Secretary of Health and Human Services, in order to provide appropriate newborn screening guidelines to protect the health and welfare of newborns._x000a_(ii) For each core medical condition added to the list in the recommended uniform screening panel by the United States Secretary of Health and Human Services, the Department of Health or its designee, in accordance with § 20-15-304, shall begin testing for the newly added core medical conditions upon approval of the appropriation of funding by the General Assembly or funding under § 20-15-304, if required, or within thirty-six (36) months upon introduction to the recommended uniform screening panel recommended by the United States Secretary of Health and Human Services." xr:uid="{95C2CD7A-A4E5-4279-8F01-807367905860}"/>
    <hyperlink ref="P8" r:id="rId163" xr:uid="{666F291A-D182-43EC-9B45-107E506B3214}"/>
    <hyperlink ref="P55" r:id="rId164" xr:uid="{4AC33A5B-09CA-4D75-B944-DF0DCF3DE438}"/>
    <hyperlink ref="L38" r:id="rId165" xr:uid="{5D1361F8-5E96-413D-9569-6DAD29C4950B}"/>
    <hyperlink ref="T33" r:id="rId166" location=":~:text=The%20Nevada%20Newborn%20Screening%20Program,mental%20retardation%20and%20even%20death" xr:uid="{8CAD9407-5B96-4B39-8B6B-4F7E021305D6}"/>
    <hyperlink ref="T41" r:id="rId167" xr:uid="{590018C8-8D49-4F46-BBC6-48E9B4771E10}"/>
    <hyperlink ref="Q5" r:id="rId168" xr:uid="{00000000-0004-0000-0000-000001000000}"/>
    <hyperlink ref="T32" r:id="rId169" xr:uid="{24494B5E-FC2E-4D57-9D5F-1895220877C6}"/>
  </hyperlinks>
  <pageMargins left="0.7" right="0.7" top="0.75" bottom="0.75" header="0" footer="0"/>
  <pageSetup fitToHeight="0" orientation="portrait" r:id="rId170"/>
  <ignoredErrors>
    <ignoredError sqref="E9" twoDigitTextYear="1"/>
  </ignoredErrors>
  <drawing r:id="rId171"/>
  <legacyDrawing r:id="rId17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C92F8BBC9E804E9404CC643F65B251" ma:contentTypeVersion="19" ma:contentTypeDescription="Create a new document." ma:contentTypeScope="" ma:versionID="0afe66942d1e3ed03f8e5c32e23ccc6f">
  <xsd:schema xmlns:xsd="http://www.w3.org/2001/XMLSchema" xmlns:xs="http://www.w3.org/2001/XMLSchema" xmlns:p="http://schemas.microsoft.com/office/2006/metadata/properties" xmlns:ns2="1eb483c3-77d0-47ff-a4fb-a448ecc6ce00" xmlns:ns3="5a5918bd-2593-4763-9f3b-14db9a7dcecb" targetNamespace="http://schemas.microsoft.com/office/2006/metadata/properties" ma:root="true" ma:fieldsID="2c52c8c2b9d74730f08666bc173e4e31" ns2:_="" ns3:_="">
    <xsd:import namespace="1eb483c3-77d0-47ff-a4fb-a448ecc6ce00"/>
    <xsd:import namespace="5a5918bd-2593-4763-9f3b-14db9a7dcec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b483c3-77d0-47ff-a4fb-a448ecc6ce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c5a0eaf-dfe9-4022-a0d6-a4225d0f5ef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a5918bd-2593-4763-9f3b-14db9a7dcec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3ace5b2-2d8a-4a7b-b20f-aabddf190ecf}" ma:internalName="TaxCatchAll" ma:showField="CatchAllData" ma:web="5a5918bd-2593-4763-9f3b-14db9a7dcec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5a5918bd-2593-4763-9f3b-14db9a7dcecb">
      <UserInfo>
        <DisplayName/>
        <AccountId xsi:nil="true"/>
        <AccountType/>
      </UserInfo>
    </SharedWithUsers>
    <TaxCatchAll xmlns="5a5918bd-2593-4763-9f3b-14db9a7dcecb" xsi:nil="true"/>
    <lcf76f155ced4ddcb4097134ff3c332f xmlns="1eb483c3-77d0-47ff-a4fb-a448ecc6ce0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C38A8EE-423B-475E-90F4-7D794056DF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b483c3-77d0-47ff-a4fb-a448ecc6ce00"/>
    <ds:schemaRef ds:uri="5a5918bd-2593-4763-9f3b-14db9a7dce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E51DB7-BBA8-4BD0-B197-18511F1D1098}">
  <ds:schemaRefs>
    <ds:schemaRef ds:uri="http://schemas.microsoft.com/sharepoint/v3/contenttype/forms"/>
  </ds:schemaRefs>
</ds:datastoreItem>
</file>

<file path=customXml/itemProps3.xml><?xml version="1.0" encoding="utf-8"?>
<ds:datastoreItem xmlns:ds="http://schemas.openxmlformats.org/officeDocument/2006/customXml" ds:itemID="{05161F05-0C1E-4872-ABBD-F8B1A289C3CB}">
  <ds:schemaRefs>
    <ds:schemaRef ds:uri="http://schemas.microsoft.com/office/2006/metadata/properties"/>
    <ds:schemaRef ds:uri="5a5918bd-2593-4763-9f3b-14db9a7dcecb"/>
    <ds:schemaRef ds:uri="http://schemas.openxmlformats.org/package/2006/metadata/core-properties"/>
    <ds:schemaRef ds:uri="1eb483c3-77d0-47ff-a4fb-a448ecc6ce00"/>
    <ds:schemaRef ds:uri="http://schemas.microsoft.com/office/2006/documentManagement/types"/>
    <ds:schemaRef ds:uri="http://purl.org/dc/dcmitype/"/>
    <ds:schemaRef ds:uri="http://purl.org/dc/elements/1.1/"/>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Grades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 White</dc:creator>
  <cp:keywords/>
  <dc:description/>
  <cp:lastModifiedBy>Amanda Mannix</cp:lastModifiedBy>
  <cp:revision/>
  <dcterms:created xsi:type="dcterms:W3CDTF">2020-08-05T17:31:12Z</dcterms:created>
  <dcterms:modified xsi:type="dcterms:W3CDTF">2024-12-20T17:52:06Z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0x0101004EC92F8BBC9E804E9404CC643F65B251</vt:lpwstr>
  </property>
  <property fmtid="{D5CDD505-2E9C-101B-9397-08002B2CF9AE}" pid="3" name="Order">
    <vt:r8>12325600</vt:r8>
  </property>
  <property fmtid="{D5CDD505-2E9C-101B-9397-08002B2CF9AE}" pid="4" name="ComplianceAssetId">
    <vt:lpwstr/>
  </property>
  <property fmtid="{D5CDD505-2E9C-101B-9397-08002B2CF9AE}" pid="5" name="MediaServiceImageTags">
    <vt:lpwstr/>
  </property>
  <property fmtid="{D5CDD505-2E9C-101B-9397-08002B2CF9AE}" pid="6" name="_activity">
    <vt:lpwstr>{"FileActivityType":"6","FileActivityTimeStamp":"2024-12-16T22:16:02.897Z","FileActivityUsersOnPage":[{"DisplayName":"Emily Cerbone","Id":"ecerbone@rarediseases.org"}],"FileActivityNavigationId":null}</vt:lpwstr>
  </property>
  <property fmtid="{D5CDD505-2E9C-101B-9397-08002B2CF9AE}" pid="7" name="_ExtendedDescription">
    <vt:lpwstr/>
  </property>
  <property fmtid="{D5CDD505-2E9C-101B-9397-08002B2CF9AE}" pid="8" name="TriggerFlowInfo">
    <vt:lpwstr/>
  </property>
</Properties>
</file>